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bookViews>
    <workbookView xWindow="11625" yWindow="300" windowWidth="11580" windowHeight="6165" tabRatio="796" activeTab="7"/>
  </bookViews>
  <sheets>
    <sheet name="Deckblatt" sheetId="38" r:id="rId1"/>
    <sheet name="Erfolgsplan" sheetId="71" r:id="rId2"/>
    <sheet name="Vermögensplan" sheetId="48" r:id="rId3"/>
    <sheet name="Investitionsplan" sheetId="67" r:id="rId4"/>
    <sheet name="Investition Anlage 1" sheetId="76" r:id="rId5"/>
    <sheet name="Investition Anlage 2" sheetId="78" r:id="rId6"/>
    <sheet name="Differenzierung GBE" sheetId="72" r:id="rId7"/>
    <sheet name="Einzelansätze" sheetId="75" r:id="rId8"/>
  </sheets>
  <definedNames>
    <definedName name="_xlnm._FilterDatabase" localSheetId="4" hidden="1">'Investition Anlage 1'!$D$13:$N$113</definedName>
    <definedName name="_xlnm._FilterDatabase" localSheetId="5" hidden="1">'Investition Anlage 2'!$D$13:$O$69</definedName>
    <definedName name="_ftn1" localSheetId="7">Einzelansätze!$A$59</definedName>
    <definedName name="_ftn2" localSheetId="7">Einzelansätze!$A$60</definedName>
    <definedName name="_xlnm.Print_Area" localSheetId="6">'Differenzierung GBE'!$A$1:$M$36</definedName>
    <definedName name="_xlnm.Print_Area" localSheetId="4">'Investition Anlage 1'!$B$5:$N$113</definedName>
    <definedName name="_xlnm.Print_Area" localSheetId="5">'Investition Anlage 2'!$B$5:$N$69</definedName>
    <definedName name="_xlnm.Print_Titles" localSheetId="4">'Investition Anlage 1'!$8:$10</definedName>
    <definedName name="_xlnm.Print_Titles" localSheetId="5">'Investition Anlage 2'!$8:$10</definedName>
    <definedName name="Print_Area" localSheetId="0">Deckblatt!$A$1:$G$35</definedName>
    <definedName name="Print_Area" localSheetId="6">'Differenzierung GBE'!#REF!</definedName>
    <definedName name="Print_Area" localSheetId="1">Erfolgsplan!$B$1:$J$54</definedName>
    <definedName name="Print_Area" localSheetId="3">Investitionsplan!$A$1:$M$36</definedName>
    <definedName name="Print_Area" localSheetId="2">Vermögensplan!$B$1:$J$20</definedName>
  </definedNames>
  <calcPr calcId="145621"/>
</workbook>
</file>

<file path=xl/calcChain.xml><?xml version="1.0" encoding="utf-8"?>
<calcChain xmlns="http://schemas.openxmlformats.org/spreadsheetml/2006/main">
  <c r="G37" i="75" l="1"/>
  <c r="J37" i="75"/>
  <c r="I37" i="75"/>
  <c r="H37" i="75"/>
  <c r="F37" i="75"/>
  <c r="E37" i="75"/>
  <c r="D37" i="75"/>
  <c r="C37" i="75"/>
  <c r="C15" i="48" l="1"/>
  <c r="D15" i="48" l="1"/>
  <c r="J15" i="48" l="1"/>
  <c r="I15" i="48"/>
  <c r="H15" i="48"/>
  <c r="G15" i="48"/>
  <c r="F15" i="48"/>
  <c r="E15" i="48"/>
  <c r="I52" i="75" l="1"/>
  <c r="J52" i="75"/>
  <c r="D52" i="75"/>
  <c r="E52" i="75"/>
  <c r="F52" i="75"/>
  <c r="G52" i="75"/>
  <c r="H52" i="75"/>
  <c r="C52" i="75"/>
  <c r="D46" i="75"/>
  <c r="E46" i="75"/>
  <c r="F46" i="75"/>
  <c r="H46" i="75"/>
  <c r="I46" i="75"/>
  <c r="J46" i="75"/>
  <c r="C46" i="75"/>
  <c r="G17" i="67" l="1"/>
  <c r="H17" i="67"/>
  <c r="I17" i="67"/>
  <c r="K17" i="67"/>
  <c r="L17" i="67"/>
  <c r="M17" i="67"/>
  <c r="N68" i="78"/>
  <c r="M68" i="78"/>
  <c r="L68" i="78"/>
  <c r="K68" i="78"/>
  <c r="J17" i="67" s="1"/>
  <c r="J68" i="78"/>
  <c r="H68" i="78"/>
  <c r="G68" i="78"/>
  <c r="I52" i="78"/>
  <c r="I46" i="78"/>
  <c r="I68" i="78" s="1"/>
  <c r="F17" i="67" l="1"/>
  <c r="C23" i="71"/>
  <c r="D23" i="71"/>
  <c r="D13" i="48" l="1"/>
  <c r="E13" i="48"/>
  <c r="F13" i="48"/>
  <c r="G13" i="48"/>
  <c r="H13" i="48"/>
  <c r="I13" i="48"/>
  <c r="J13" i="48"/>
  <c r="C13" i="48"/>
  <c r="G13" i="67"/>
  <c r="H13" i="67"/>
  <c r="I13" i="67"/>
  <c r="J13" i="67"/>
  <c r="K13" i="67"/>
  <c r="L13" i="67"/>
  <c r="M13" i="67"/>
  <c r="F13" i="67"/>
  <c r="N112" i="76"/>
  <c r="M112" i="76"/>
  <c r="L112" i="76"/>
  <c r="K112" i="76"/>
  <c r="J112" i="76"/>
  <c r="I112" i="76"/>
  <c r="H112" i="76"/>
  <c r="G112" i="76"/>
  <c r="M20" i="67" l="1"/>
  <c r="M36" i="67" s="1"/>
  <c r="J6" i="48" s="1"/>
  <c r="L20" i="67"/>
  <c r="L36" i="67" s="1"/>
  <c r="I6" i="48" s="1"/>
  <c r="K20" i="67"/>
  <c r="K36" i="67" s="1"/>
  <c r="H6" i="48" s="1"/>
  <c r="J20" i="67"/>
  <c r="J36" i="67" s="1"/>
  <c r="G6" i="48" s="1"/>
  <c r="I20" i="67"/>
  <c r="I36" i="67" s="1"/>
  <c r="F6" i="48" s="1"/>
  <c r="H20" i="67"/>
  <c r="H36" i="67" s="1"/>
  <c r="E6" i="48" s="1"/>
  <c r="G20" i="67"/>
  <c r="G36" i="67" s="1"/>
  <c r="D6" i="48" s="1"/>
  <c r="F20" i="67"/>
  <c r="F36" i="67" s="1"/>
  <c r="C6" i="48" s="1"/>
  <c r="G11" i="72" l="1"/>
  <c r="F11" i="72"/>
  <c r="G10" i="72"/>
  <c r="I44" i="75" l="1"/>
  <c r="H44" i="75"/>
  <c r="J19" i="48" l="1"/>
  <c r="I19" i="48"/>
  <c r="H19" i="48"/>
  <c r="G19" i="48"/>
  <c r="F19" i="48"/>
  <c r="E19" i="48"/>
  <c r="D19" i="48"/>
  <c r="C19" i="48" l="1"/>
  <c r="D18" i="71" l="1"/>
  <c r="E18" i="71"/>
  <c r="F18" i="71"/>
  <c r="G18" i="71"/>
  <c r="H18" i="71"/>
  <c r="I18" i="71"/>
  <c r="J18" i="71"/>
  <c r="C18" i="71"/>
  <c r="C44" i="75" l="1"/>
  <c r="D44" i="75"/>
  <c r="E44" i="75"/>
  <c r="F44" i="75"/>
  <c r="J44" i="75" l="1"/>
  <c r="G44" i="75"/>
  <c r="E23" i="71" l="1"/>
  <c r="F23" i="71"/>
  <c r="G23" i="71"/>
  <c r="H23" i="71"/>
  <c r="I23" i="71"/>
  <c r="J23" i="71"/>
  <c r="D27" i="71" l="1"/>
  <c r="E27" i="71"/>
  <c r="F27" i="71"/>
  <c r="G27" i="71"/>
  <c r="H27" i="71"/>
  <c r="I27" i="71"/>
  <c r="J27" i="71"/>
  <c r="C27" i="71"/>
  <c r="E11" i="48" l="1"/>
  <c r="E11" i="71"/>
  <c r="E19" i="71" s="1"/>
  <c r="E24" i="71" l="1"/>
  <c r="E30" i="71" s="1"/>
  <c r="D11" i="48"/>
  <c r="C11" i="71"/>
  <c r="C19" i="71" s="1"/>
  <c r="E35" i="71" l="1"/>
  <c r="E12" i="48" s="1"/>
  <c r="E20" i="48" s="1"/>
  <c r="C24" i="71"/>
  <c r="C30" i="71" s="1"/>
  <c r="C35" i="71" l="1"/>
  <c r="C12" i="48" s="1"/>
  <c r="C20" i="48" s="1"/>
  <c r="F11" i="71"/>
  <c r="F19" i="71" s="1"/>
  <c r="G11" i="71"/>
  <c r="G19" i="71" s="1"/>
  <c r="H11" i="71"/>
  <c r="H19" i="71" s="1"/>
  <c r="I11" i="71"/>
  <c r="I19" i="71" s="1"/>
  <c r="J11" i="71"/>
  <c r="J19" i="71" s="1"/>
  <c r="D11" i="71"/>
  <c r="D19" i="71" s="1"/>
  <c r="F11" i="48" l="1"/>
  <c r="G11" i="48"/>
  <c r="H11" i="48"/>
  <c r="I11" i="48"/>
  <c r="J11" i="48"/>
  <c r="C11" i="48"/>
  <c r="G24" i="71" l="1"/>
  <c r="G30" i="71" s="1"/>
  <c r="G35" i="71" l="1"/>
  <c r="G12" i="48" s="1"/>
  <c r="G20" i="48" s="1"/>
  <c r="H24" i="71"/>
  <c r="H30" i="71" s="1"/>
  <c r="J24" i="71"/>
  <c r="J30" i="71" s="1"/>
  <c r="F24" i="71"/>
  <c r="F30" i="71" s="1"/>
  <c r="D24" i="71"/>
  <c r="D30" i="71" s="1"/>
  <c r="D35" i="71" s="1"/>
  <c r="I24" i="71"/>
  <c r="I30" i="71" s="1"/>
  <c r="J35" i="71" l="1"/>
  <c r="J12" i="48" s="1"/>
  <c r="J20" i="48" s="1"/>
  <c r="I35" i="71"/>
  <c r="I12" i="48" s="1"/>
  <c r="I20" i="48" s="1"/>
  <c r="H35" i="71"/>
  <c r="H12" i="48" s="1"/>
  <c r="H20" i="48" s="1"/>
  <c r="F35" i="71"/>
  <c r="F12" i="48" s="1"/>
  <c r="F20" i="48" s="1"/>
  <c r="D12" i="48"/>
  <c r="D20" i="48" s="1"/>
  <c r="G46" i="75"/>
</calcChain>
</file>

<file path=xl/sharedStrings.xml><?xml version="1.0" encoding="utf-8"?>
<sst xmlns="http://schemas.openxmlformats.org/spreadsheetml/2006/main" count="448" uniqueCount="334">
  <si>
    <t>Betriebsergebnis</t>
  </si>
  <si>
    <t>Zinsaufwand</t>
  </si>
  <si>
    <t>Zinserträge</t>
  </si>
  <si>
    <t>Beteiligungsergebnis</t>
  </si>
  <si>
    <t>Finanzergebnis</t>
  </si>
  <si>
    <t>Inhaltsübersicht</t>
  </si>
  <si>
    <t>bezogene Leistungen</t>
  </si>
  <si>
    <t>1. Erfolgsplan</t>
  </si>
  <si>
    <t>2. Vermögensplan</t>
  </si>
  <si>
    <t>Planungszeitraum:</t>
  </si>
  <si>
    <t>Bestandsveränderung</t>
  </si>
  <si>
    <t>sonstiger betrieblicher Aufwand</t>
  </si>
  <si>
    <t>Summe Aufwand</t>
  </si>
  <si>
    <t>Ergeb. d. gewöhnl. Geschäftstätigkeit</t>
  </si>
  <si>
    <t>Ergebnis nach Steuern</t>
  </si>
  <si>
    <t>Bezeichnung</t>
  </si>
  <si>
    <t>zuständiges Fachressort:</t>
  </si>
  <si>
    <t>lfd. Nr.</t>
  </si>
  <si>
    <t>Projekte</t>
  </si>
  <si>
    <t>Anteil Drittmittel</t>
  </si>
  <si>
    <t>in %</t>
  </si>
  <si>
    <t>Immaterielle Wirtschaftsgüter</t>
  </si>
  <si>
    <t>...</t>
  </si>
  <si>
    <t>Summe immaterielle Wirtschaftsgüter</t>
  </si>
  <si>
    <t>Unbebaute und bebaute Grundstücke</t>
  </si>
  <si>
    <t>Summe unbebaute und bebaute Grundstücke</t>
  </si>
  <si>
    <t>Maschinen und technische Anlagen</t>
  </si>
  <si>
    <t>Summe Maschinen und technische Anlagen</t>
  </si>
  <si>
    <t>Andere Anlagen, Betriebs- und Geschäftsausstattung</t>
  </si>
  <si>
    <t>Summe Betriebs- und Geschäftsausstattung</t>
  </si>
  <si>
    <t>Finanzanlagen / Beteiligungen</t>
  </si>
  <si>
    <t>Summe Finanzanlagen / Beteiligungen</t>
  </si>
  <si>
    <t>Summe Investitionen</t>
  </si>
  <si>
    <t>Gesamtleistung</t>
  </si>
  <si>
    <t>Abschreibungen</t>
  </si>
  <si>
    <t>a.o. Ergebnis</t>
  </si>
  <si>
    <t>Finanzplan</t>
  </si>
  <si>
    <t>Wirtschaftsplan</t>
  </si>
  <si>
    <t>Wirtschaftsplan für das</t>
  </si>
  <si>
    <t>Restbuchwerte Anlangenabgänge</t>
  </si>
  <si>
    <t>Entnahme von Eigenmitteln</t>
  </si>
  <si>
    <t>Erhaltene Drittmittel</t>
  </si>
  <si>
    <t>Zuführungen aus dem Haushalt</t>
  </si>
  <si>
    <t>Summe Mittelherkunft</t>
  </si>
  <si>
    <t>Summe Mittelbedarf</t>
  </si>
  <si>
    <t>Investitionen</t>
  </si>
  <si>
    <t>Mittelverwendung Umlaufvermögen</t>
  </si>
  <si>
    <t>Zuführungen von Rücklagen</t>
  </si>
  <si>
    <t>Kredittilgung</t>
  </si>
  <si>
    <t>Abführung an den Haushalt</t>
  </si>
  <si>
    <t>Sonst. Sondervermögen:</t>
  </si>
  <si>
    <t>Kreditaufnahme</t>
  </si>
  <si>
    <r>
      <t>Summe übrige Investitionen unter 250 T€</t>
    </r>
    <r>
      <rPr>
        <b/>
        <sz val="10"/>
        <rFont val="TondoKB"/>
      </rPr>
      <t xml:space="preserve">  </t>
    </r>
  </si>
  <si>
    <t>Genehmigung durch Beschluss des Sonder-vermögensaus-schusses vom (TT.MM.JJ)</t>
  </si>
  <si>
    <t>a.o. Erträge</t>
  </si>
  <si>
    <t>a. o. Aufwand</t>
  </si>
  <si>
    <t xml:space="preserve">Steuern vom Eink. und Ertrag </t>
  </si>
  <si>
    <t>sonstige Steuern</t>
  </si>
  <si>
    <t>davon Geschäftsbesorgungsentgelte</t>
  </si>
  <si>
    <t>3. Investitionsplan</t>
  </si>
  <si>
    <t>6a</t>
  </si>
  <si>
    <t>Entgeltzahlungen aus dem Sondervermögen</t>
  </si>
  <si>
    <t>lfd. Vertrag</t>
  </si>
  <si>
    <t>Vertragsinhalt</t>
  </si>
  <si>
    <t>Entgelt</t>
  </si>
  <si>
    <t>4. Differenzierung der Geschäftsbesorgungsentgelte</t>
  </si>
  <si>
    <t>sonstige Erträge</t>
  </si>
  <si>
    <t>8a</t>
  </si>
  <si>
    <t>Haushaltsstelle</t>
  </si>
  <si>
    <t>1. Zuführungen aus dem HH¹ bzw. Forderungen an den Haushalt²</t>
  </si>
  <si>
    <t>Zwischensumme:</t>
  </si>
  <si>
    <t>2. Sonstige Zuführungen</t>
  </si>
  <si>
    <t>z.B. BKF (mit HH-Stelle)</t>
  </si>
  <si>
    <t>z.B. GA-Förderung (mit HH-Stelle)</t>
  </si>
  <si>
    <t>z.B. EFRE (mit HH-Stelle)</t>
  </si>
  <si>
    <t>Summe Zuführungen:</t>
  </si>
  <si>
    <t>3. Zahlungen an den Haushalt</t>
  </si>
  <si>
    <t>Summe Abführungen:</t>
  </si>
  <si>
    <t>5. Einzelansätze zu Zahlungen und Forderungen an den Haushalt</t>
  </si>
  <si>
    <t>Ist</t>
  </si>
  <si>
    <t>Prognose</t>
  </si>
  <si>
    <t>Planung</t>
  </si>
  <si>
    <t>Planjahr</t>
  </si>
  <si>
    <t>Plan</t>
  </si>
  <si>
    <t>Sondervermögen/ Zahlungspflichtiger/ 
HH-Stelle</t>
  </si>
  <si>
    <t>Geschäftsbesorger/ Zahlungsempfänger</t>
  </si>
  <si>
    <t>Planungsgrößen</t>
  </si>
  <si>
    <t>¹    betrifft die Jahre [Vorvorjahr] und [Vorjahr].</t>
  </si>
  <si>
    <t>²    betrifft die Jahre [lfd. Jahr] bis [Planjahr 2].</t>
  </si>
  <si>
    <t>Roh-, Hilfs- und Betriebsstoffe/bezogene Waren</t>
  </si>
  <si>
    <t>Umsatzerlöse</t>
  </si>
  <si>
    <t>Jahresüberschuss/Jahresfehlbetrag</t>
  </si>
  <si>
    <t>Saldo sonst. nicht liquiditätsw. Aufwendungen/Erträge</t>
  </si>
  <si>
    <t>4. Differenzierung der Geschäftsbesorgungsentgelte für die sonstigen Sondervermögen</t>
  </si>
  <si>
    <t>Zweckbestimmung/Zahlungsgrund</t>
  </si>
  <si>
    <t>Jahre 2018 bis 2021</t>
  </si>
  <si>
    <t>Senatorin für Finanzen</t>
  </si>
  <si>
    <t>Minderung des Dotationskapitals durch Abschreibung etc.</t>
  </si>
  <si>
    <t>Minderung des Dotationskapitals durch Buchwertabgänge</t>
  </si>
  <si>
    <t>Sonderposten für Bauunterhaltung</t>
  </si>
  <si>
    <t>Eigenkapitalverzinsung</t>
  </si>
  <si>
    <t>Jahresvortrag</t>
  </si>
  <si>
    <t>vorl. Ist</t>
  </si>
  <si>
    <t>SVIT</t>
  </si>
  <si>
    <t>IB AöR</t>
  </si>
  <si>
    <t>kaufmännische Mietverwaltung</t>
  </si>
  <si>
    <t>2,4 % v. Mietvolumen</t>
  </si>
  <si>
    <t>kaufmännische Eigentümerleistung</t>
  </si>
  <si>
    <t>Finanzbuchhaltung</t>
  </si>
  <si>
    <t>auf Std.-Basis</t>
  </si>
  <si>
    <t>Steuerung Bauunterhaltung</t>
  </si>
  <si>
    <t>techn. Betriebsführung incl. Wartung</t>
  </si>
  <si>
    <t>pauschal</t>
  </si>
  <si>
    <t>Honorare BU I</t>
  </si>
  <si>
    <t>25 % Bauvolumen</t>
  </si>
  <si>
    <t>Honorare BU II</t>
  </si>
  <si>
    <t>nach HOAI</t>
  </si>
  <si>
    <t>Sonstiges</t>
  </si>
  <si>
    <t>lt. Preisliste</t>
  </si>
  <si>
    <t>2,9 % Bauvolumen</t>
  </si>
  <si>
    <t>Festbetrag</t>
  </si>
  <si>
    <t>Aus Sicht des Sondervermögens werden Rechnungen bzw. Mittelabrufe für Bauprojekte an die Ressorts gestellt. Aus welchen Haushaltsstellen die Zahlungen erfolgen und wie hoch die jeweilige Veranschlagung ist, ist dem Sondervermögen nicht bekannt. Die Verantwortung für die Haushaltsstellen liegt bei den Ressorts.</t>
  </si>
  <si>
    <t>Bauinvestitionen (Sanierungsprogramm)</t>
  </si>
  <si>
    <t>Anmerkung: Es sind die aufwandsrelevanten Positionen aus der Gewinn- und Verlustrechnung dargestellt.</t>
  </si>
  <si>
    <t>Sondervermögen Immobilien und Technik der Stadtgemeinde Bremen</t>
  </si>
  <si>
    <t>Hinweis: Die Zahlungen sind synchron im SV und im Kernhaushalt abzubilden. Das Sondervermögen wird betriebswirtschaftlich geführt, aus diesem Grund kann es zu Abweichungen kommen,</t>
  </si>
  <si>
    <t>die jedoch nicht ergebnisrelevant für das Sondervermögen sind.</t>
  </si>
  <si>
    <t>3988.161 10-0</t>
  </si>
  <si>
    <t>2.1. Sanierungsmaßnahmen</t>
  </si>
  <si>
    <t>Projekte siehe Anlage 1</t>
  </si>
  <si>
    <t>2.2. Nutzerspezifische Maßnahmen</t>
  </si>
  <si>
    <t>Projekte siehe Anlage 2</t>
  </si>
  <si>
    <t>3. Investitionsplan - Anlage 1</t>
  </si>
  <si>
    <t>in T€</t>
  </si>
  <si>
    <t>GS Auf den Heuen, Fassadensanierung TH</t>
  </si>
  <si>
    <t>SZ Blumenthal, Brandschutz, Sanierung</t>
  </si>
  <si>
    <t>Neue Oberschule Gröpelingen Sanierung</t>
  </si>
  <si>
    <t>OS Roter Sand Sanierung Fassade, Fenster</t>
  </si>
  <si>
    <t>Bürger- u. Sozialzentrum Huchting</t>
  </si>
  <si>
    <t>SZ Horn, Gesamtsanierung</t>
  </si>
  <si>
    <t>Schule Halmerweg 3. BA</t>
  </si>
  <si>
    <t>Turnhalle Lissaer Str. Fassadensanierung</t>
  </si>
  <si>
    <t>Feuerwache 4, Ertüchtigung Schlauchturm</t>
  </si>
  <si>
    <t>OS Lehmhorster Straße Gesamtsan. 2. BA</t>
  </si>
  <si>
    <t>Schule Borchshöhe Gesamtsanierung</t>
  </si>
  <si>
    <t>Übersee-Museum Fenstersanierung 2. Teil</t>
  </si>
  <si>
    <t>KTH Osterh. Heerstr. KuFZ Schwedenhaus</t>
  </si>
  <si>
    <t>Paul-Goldschmidt-Schule Erweiterungsbau</t>
  </si>
  <si>
    <t>Übersee-Museum Sanierung Austellung</t>
  </si>
  <si>
    <t>Sportanlage Ihletal Ersatzbau Umkleide</t>
  </si>
  <si>
    <t>Schule Schmidtstraße Sanierung</t>
  </si>
  <si>
    <t>Ortsamt Gorsemannstr. San. Fassade</t>
  </si>
  <si>
    <t>Schlachthof Wasserturm Fassadensanierung</t>
  </si>
  <si>
    <t>Sanierung+Herrichtung für Performa Nord</t>
  </si>
  <si>
    <t>Kulturbahnhof Vegesack</t>
  </si>
  <si>
    <t>GS Augsburger Straße, Gesamtsanierung</t>
  </si>
  <si>
    <t>GS Augsburger Straße, Teilersatzbau</t>
  </si>
  <si>
    <t>SZ A.-Lonke-Str. Dach- u. Fassade 1. BA</t>
  </si>
  <si>
    <t>Erweiterung  Asbestkataster Grundschulen</t>
  </si>
  <si>
    <t xml:space="preserve">GR an der Parsevalstraße, Dachsanierung </t>
  </si>
  <si>
    <t>Schule am Osterhop, Abriss Mobilbau, II. RW</t>
  </si>
  <si>
    <t xml:space="preserve">SZ Sek.II Blumenthal, Fenstersanierung </t>
  </si>
  <si>
    <t>Schule Seehausen, Ersatz Lehrerhaus</t>
  </si>
  <si>
    <t>OS an der Hermannsburg, Containergestellung</t>
  </si>
  <si>
    <t>Ergänzung PCB-Messprogramm</t>
  </si>
  <si>
    <t>Neue Oberschule Gröpelingen, San. Nordflügel</t>
  </si>
  <si>
    <t xml:space="preserve">Alex. v.-Humbold Gymn., TH Delfter Str. </t>
  </si>
  <si>
    <t>HdBürgerschaft, Brandschutz- u. Sicherheitskonzept</t>
  </si>
  <si>
    <t xml:space="preserve">OS Hermannsburg, Neubau </t>
  </si>
  <si>
    <t xml:space="preserve">OS Hermannsburg, Abriss Hauptgebäude </t>
  </si>
  <si>
    <t>GR Oslebshauser Heerstr. Sanierung TH</t>
  </si>
  <si>
    <t xml:space="preserve">GAB Bremen, Umbau + PCB-Sanierung </t>
  </si>
  <si>
    <t xml:space="preserve">Ausbildungszentrum Elsflether Str. </t>
  </si>
  <si>
    <t>Haus Blomedahl. Stat. Gesamtsanierung</t>
  </si>
  <si>
    <t xml:space="preserve">SZ Blumenthal, Sanierung Hauptgebäude </t>
  </si>
  <si>
    <t>Schule am Baumschulenweg, Sanierung und Neubau</t>
  </si>
  <si>
    <t xml:space="preserve">Gerhard-Rohlfs-Oberschule, u.a. Brandschutzsan. </t>
  </si>
  <si>
    <t>Schule am Pastorenweg, Brandschutz</t>
  </si>
  <si>
    <t>Wilhelm-Focke-Oberschule, Energet.- u. brandsan.</t>
  </si>
  <si>
    <t xml:space="preserve">Alex. v.-Humboldt Gym. Energet. Fassadensanierung </t>
  </si>
  <si>
    <t xml:space="preserve">Kita Rablinghausen, Ersatzneubau </t>
  </si>
  <si>
    <t>Schule am Baumschulenweg, Container (Interim)</t>
  </si>
  <si>
    <t>KTH Neustadtswall, Bestandsaufnahme</t>
  </si>
  <si>
    <t xml:space="preserve">Neubau Mensa (San.-Anteile) Rechtenflether Str. </t>
  </si>
  <si>
    <t xml:space="preserve">BSA Findorff, Gesamtsanierung </t>
  </si>
  <si>
    <t xml:space="preserve">Polizei Bremen, PR Steintor, Sanierung </t>
  </si>
  <si>
    <t>SZ Obervieland, Sanierung ggf. Teilneubau</t>
  </si>
  <si>
    <t xml:space="preserve">Kulturzentrum Lagerhaus / Glashaus, Brandschutzsanierung </t>
  </si>
  <si>
    <t>Gymnasium Neustadt, Bestandsaufnahme</t>
  </si>
  <si>
    <t xml:space="preserve">Polizei Bremen, Am Heidbleek, Bestandsaufnahme </t>
  </si>
  <si>
    <t>Polizei Woltmershausen</t>
  </si>
  <si>
    <t>Gr Düsseldorfer Straße, energetische Sanierung TH</t>
  </si>
  <si>
    <t xml:space="preserve">Wilhelm-Wagenfeld-Schule, Bestandsaufnahme </t>
  </si>
  <si>
    <t xml:space="preserve">GAV Ellmerstraße, Neubau </t>
  </si>
  <si>
    <t xml:space="preserve">Schule St. Magnus, Sanierung Turnhalle </t>
  </si>
  <si>
    <t xml:space="preserve">KTH Beckedorfer Straße, Sanierung </t>
  </si>
  <si>
    <t>Schule an der Wigmodistraße, Mobilbauersatz</t>
  </si>
  <si>
    <t xml:space="preserve">SZ Rübekamp, Sanierung </t>
  </si>
  <si>
    <t xml:space="preserve">OS Sebaldsbrück, Gebäudesanierung </t>
  </si>
  <si>
    <t xml:space="preserve">Ehemal. Rathaus Farge, Gebäudesanierung </t>
  </si>
  <si>
    <t xml:space="preserve">Bürgermeister-Schmidt-Schule, TH energet. San. </t>
  </si>
  <si>
    <t xml:space="preserve">OS Helsinkistraße, TH, energet. Gesamtsanierung </t>
  </si>
  <si>
    <t xml:space="preserve">KTH Leipziger Straße, Sanierung </t>
  </si>
  <si>
    <t xml:space="preserve">KTH Fritz Gansberg-Str., Sanierung </t>
  </si>
  <si>
    <t xml:space="preserve">Schule Seehausen, Sanierung und Erweiterung </t>
  </si>
  <si>
    <t xml:space="preserve">BSA Süd, Bestandsaufnahme Spielhalle Süd </t>
  </si>
  <si>
    <t>BUS Huchting, Ersatzbau AWO</t>
  </si>
  <si>
    <t>BUS Huchting, Teilsanierung TH</t>
  </si>
  <si>
    <t xml:space="preserve">SZ Lehmhorster Straße, TH Gesamtsanierung </t>
  </si>
  <si>
    <t xml:space="preserve">AFZ, Block A-C, stat. Sanierung Treppenhäuser </t>
  </si>
  <si>
    <t>AFZ, Fassadensanierung, Schallschutz</t>
  </si>
  <si>
    <t xml:space="preserve">OS Lesum, Gesamtsanierung </t>
  </si>
  <si>
    <t xml:space="preserve">KTH Fillerkamp, Gesamtsanierung </t>
  </si>
  <si>
    <t xml:space="preserve">Tivolihohchaus (WEG), Fassadensanierung </t>
  </si>
  <si>
    <t xml:space="preserve">SZ Lange Reihe, Sanierung TH Nord </t>
  </si>
  <si>
    <t>Sporthalle Fährer Flur (Ludwig-Jahn-Straße), San.</t>
  </si>
  <si>
    <t xml:space="preserve">Schule Stichnathstraße, TH Gesamtsanierung </t>
  </si>
  <si>
    <t>OS Lerchenstraße, Fassadensanierung (evt. Gesamt)</t>
  </si>
  <si>
    <t xml:space="preserve">Job Center, Fassadensanierung </t>
  </si>
  <si>
    <t xml:space="preserve">Frauenhaus, Gesamtsanierung </t>
  </si>
  <si>
    <t xml:space="preserve">Überseemuseum, Brandschutz </t>
  </si>
  <si>
    <t xml:space="preserve">BSA Blockdiek, Gesamtsanierung </t>
  </si>
  <si>
    <t xml:space="preserve">Burgwall, TH, Bestandsaufnahme </t>
  </si>
  <si>
    <t>Stadion Vegesack, Bestandsaufnahme mit Umkleide</t>
  </si>
  <si>
    <t>KTH Grohn und Heinrich-Seekamp</t>
  </si>
  <si>
    <t xml:space="preserve">KTH Leipziger Str., Erweiterung </t>
  </si>
  <si>
    <t>Grundausstattung Planungsmittel</t>
  </si>
  <si>
    <t>Grundausstattung TrawU, Schadstoff, Brandschutz, Änderungsmanagement</t>
  </si>
  <si>
    <t>Grundausstattung - KO-Finanzierung KInvFG</t>
  </si>
  <si>
    <t>Beendet Projekte und unter 250 T€</t>
  </si>
  <si>
    <t>Summe</t>
  </si>
  <si>
    <t>3. Investitionsplan - Anlage 2</t>
  </si>
  <si>
    <t>OS Roter Sand Neubau Mensa u. JFH</t>
  </si>
  <si>
    <t>Schule Oslebshauser Park Erweit. + Umbau</t>
  </si>
  <si>
    <t>Amtsgericht Bremen Sicherheitssystem</t>
  </si>
  <si>
    <t>Um- u. Erweiterungsbau KuFZ Hohentor</t>
  </si>
  <si>
    <t>GS An der Gete Umbau zum Ganztag</t>
  </si>
  <si>
    <t>OS Lehmhorster Straße 6. Jahrgangshaus</t>
  </si>
  <si>
    <t>KuFZ St. Magnus Erweiterungsbau</t>
  </si>
  <si>
    <t>SZ Sek. II KSA Erweiterungsbau</t>
  </si>
  <si>
    <t>KTH Fritz-Gansberg-Str. Erweiterungsbau</t>
  </si>
  <si>
    <t>FFW Am Lehester Deich Neubau Gerätehaus</t>
  </si>
  <si>
    <t>Schule Karl-Lerbs-Straße Vierzügigkeit</t>
  </si>
  <si>
    <t>Aufstockung QBZ Mobile Hemelingen</t>
  </si>
  <si>
    <t>A.-v.-Humboldt-Gym Umbau offener Ganztag</t>
  </si>
  <si>
    <t>OS Blumenthal Container Standortanalyse</t>
  </si>
  <si>
    <t>OS Ohlenhof Interimscontainer</t>
  </si>
  <si>
    <t xml:space="preserve">BUS Huchting, 1. BA Neubau </t>
  </si>
  <si>
    <t>Sportanlage Ihletal, Ersatzbau Umkleide</t>
  </si>
  <si>
    <t xml:space="preserve">GAB Bremen, Umbau und PCB-Sanierung </t>
  </si>
  <si>
    <t xml:space="preserve">Schule am Baumschulenweg, Sanierung </t>
  </si>
  <si>
    <t>Schule am Pastorenweg, BS und Nutzer-Anpassung</t>
  </si>
  <si>
    <t xml:space="preserve">Alex.-v. Humboldt Gymn., energet. Sanierung </t>
  </si>
  <si>
    <t>Schule a.d. Wigmodistraße, Mobilbauersatz</t>
  </si>
  <si>
    <t>Sanierung Sozialraum, Umsetzung LMVT</t>
  </si>
  <si>
    <t>OS a.d. Egge, Neubau Jahrgangshaus</t>
  </si>
  <si>
    <t xml:space="preserve">Schule am Baumschulenweg, Interimscontainer </t>
  </si>
  <si>
    <t xml:space="preserve">Wilhelm-Wagenfeld-Schule, Umbau Küche </t>
  </si>
  <si>
    <t>Schule am Pastorenweg, Neubau Ganztagsschule</t>
  </si>
  <si>
    <t>FFW Burgdamm, Neubau Kita Burgdammer Str.</t>
  </si>
  <si>
    <t xml:space="preserve">Schule a. Halmerweg, Neuabu OS Ohlenhof </t>
  </si>
  <si>
    <t>Paul-Goldschmidt-Schule, San.- und innere Umbauten</t>
  </si>
  <si>
    <t>KTH Neustadtswall, Umbauten im Bestand</t>
  </si>
  <si>
    <t xml:space="preserve">Campus Ohlenhof, Außenraumgestaltung </t>
  </si>
  <si>
    <r>
      <t>Schule am Halmerweg</t>
    </r>
    <r>
      <rPr>
        <sz val="10"/>
        <rFont val="Arial"/>
        <family val="2"/>
      </rPr>
      <t xml:space="preserve">
Ersatzgebäude Spielhaus "Wilder Westen"</t>
    </r>
  </si>
  <si>
    <r>
      <t>Oberschule an der Lehmhorster Straße</t>
    </r>
    <r>
      <rPr>
        <sz val="10"/>
        <rFont val="Arial"/>
        <family val="2"/>
      </rPr>
      <t xml:space="preserve">
Erweiterung für Verwaltung, Aufzug und Lehrküche</t>
    </r>
  </si>
  <si>
    <t>Flüchtlingsunterkunft Ludwig-Roselius-Al</t>
  </si>
  <si>
    <t>Flüchtlingsunterkunft Obervielander Str.</t>
  </si>
  <si>
    <t>Flüchtlingsunterkunft Ermlandstraße</t>
  </si>
  <si>
    <t>Flüchtlingsunterkunft Andernacher Straße</t>
  </si>
  <si>
    <t>ÜWH Vinnenweg</t>
  </si>
  <si>
    <t>Übergangswohnheim Friedrich-Rauers-Str.</t>
  </si>
  <si>
    <t>Übergangswohnheim ASV Obervieland</t>
  </si>
  <si>
    <t>Marie-Mindermann-Str. Flüchtlingsunterk.</t>
  </si>
  <si>
    <t>JFH Sattelhof Unterbringung Flüchtlinge</t>
  </si>
  <si>
    <t>Übergangswohnheim Elsflether Straße</t>
  </si>
  <si>
    <t>ÜWH Am Rastplatz Klostermühlenweg</t>
  </si>
  <si>
    <t>Flüchtingsprojekte beendet und unter 250 T€</t>
  </si>
  <si>
    <t>Kulturzentrum Schlachthof Heizung</t>
  </si>
  <si>
    <t>Neubau KuFZ Schwedenhaus</t>
  </si>
  <si>
    <t>ESP/KinVFG Projekte beendet und unter 250 T€</t>
  </si>
  <si>
    <t>Sonstige beendet Projekte und unter 250 T€</t>
  </si>
  <si>
    <t>Liquiditätsrückführung</t>
  </si>
  <si>
    <t>Anmerkung: Die Darstellung ist an die Neuerungen des BilRUG angepasst worden.</t>
  </si>
  <si>
    <t xml:space="preserve">     (3.000)</t>
  </si>
  <si>
    <t>3988.884 20-6</t>
  </si>
  <si>
    <t>3988.884 22-2</t>
  </si>
  <si>
    <t>3988.564 11-2</t>
  </si>
  <si>
    <t>3988.884 02-1</t>
  </si>
  <si>
    <t>3988.884 03-0</t>
  </si>
  <si>
    <t>3988.884 04-8</t>
  </si>
  <si>
    <t>3988.884 12-9</t>
  </si>
  <si>
    <t>3988.884 15-3</t>
  </si>
  <si>
    <t>3988.884 21-8</t>
  </si>
  <si>
    <t>3988.884 24-2</t>
  </si>
  <si>
    <t>3988.884 26-9</t>
  </si>
  <si>
    <t>3988.884 27-7</t>
  </si>
  <si>
    <t>3988.884 35-8</t>
  </si>
  <si>
    <t>3988.884 36-6</t>
  </si>
  <si>
    <t>3988.884 37-4</t>
  </si>
  <si>
    <t>3988.884 38-2</t>
  </si>
  <si>
    <t>3988.884 39-0</t>
  </si>
  <si>
    <t>3988.884 40-4</t>
  </si>
  <si>
    <t>3988.884 42-0</t>
  </si>
  <si>
    <t>3988.884 43-9</t>
  </si>
  <si>
    <t>3988.884 44-7</t>
  </si>
  <si>
    <t>3988.884 45-5</t>
  </si>
  <si>
    <t>3988.884 46-3</t>
  </si>
  <si>
    <t>3988.884 47-1</t>
  </si>
  <si>
    <t>3988.884 48-0</t>
  </si>
  <si>
    <t>Förderzentrum Paul-Goldschmidt-Schule</t>
  </si>
  <si>
    <t>GS Pastorenweg in gebundene Ganztagsschule</t>
  </si>
  <si>
    <t>Nutzeranteil Sanierung Förderzentrum Paul-Goldschmidt-Schule</t>
  </si>
  <si>
    <t>Anteil Bremens an der Sanierung "Siemenshochhaus" Tilgung</t>
  </si>
  <si>
    <t>Anteil Bremens an der Sanierung "Siemenshochhaus" Zinsen</t>
  </si>
  <si>
    <t>Neubau eines Gerätehauses FFW Farge</t>
  </si>
  <si>
    <t>Finanzierung des Bäderkonzeptes</t>
  </si>
  <si>
    <t>Neubau Oberschule Ohlenhof</t>
  </si>
  <si>
    <t>Um- und Erweiterung Oberschule an der Egge</t>
  </si>
  <si>
    <t>Herrichtung Jahrgangshäuser OS Sebaldsbrück</t>
  </si>
  <si>
    <t>Nutzeranteil Neubau OS Hermannsburg</t>
  </si>
  <si>
    <t>Nutzeranteil Sanierung OS Roter Sand</t>
  </si>
  <si>
    <t>Neubau Fachtrakt OS Lehmhorster Straße</t>
  </si>
  <si>
    <t>Um- und Erweiterung GS Carl-Schurz-Straße</t>
  </si>
  <si>
    <t>Ausbau Ganztagsschule Karl-Lerbs-Straße Vierzügigkeit</t>
  </si>
  <si>
    <t>Sanierung GS Baumschulenweg</t>
  </si>
  <si>
    <t>Ausbau Grundschule an der Delfter Straße zur Ganztagsschule</t>
  </si>
  <si>
    <t>Baumaßnahme Neue Grundschule Gröpelingen (Humannstraße)</t>
  </si>
  <si>
    <t>Planungsmittel GAV</t>
  </si>
  <si>
    <t>Umbau Gymnasium Hermann-Böse-Straße</t>
  </si>
  <si>
    <t>Erweiterung der Mensa an der Oberschule Helsinkistraße</t>
  </si>
  <si>
    <t>Umbau (W und E) Oberschule Findorff</t>
  </si>
  <si>
    <t>Umkleidehaus Sportanlage Ihletal</t>
  </si>
  <si>
    <t>Klimaschutzinvestitionen an öffentlichen Gebäuden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</si>
</sst>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0.0"/>
    <numFmt numFmtId="165" formatCode="_-* #,##0\ _€_-;\-* #,##0\ _€_-;_-* &quot;-&quot;??\ _€_-;_-@_-"/>
  </numFmts>
  <fonts count="54">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b/>
      <sz val="10"/>
      <name val="Univers"/>
      <family val="2"/>
    </font>
    <font>
      <b/>
      <sz val="11"/>
      <name val="Univers"/>
      <family val="2"/>
    </font>
    <font>
      <b/>
      <sz val="12"/>
      <name val="Univers"/>
      <family val="2"/>
    </font>
    <font>
      <b/>
      <sz val="8"/>
      <name val="Univers"/>
      <family val="2"/>
    </font>
    <font>
      <b/>
      <sz val="9"/>
      <name val="Univers"/>
      <family val="2"/>
    </font>
    <font>
      <sz val="11"/>
      <name val="Frutiger 55 Roman"/>
    </font>
    <font>
      <sz val="10"/>
      <name val="Univers"/>
      <family val="2"/>
    </font>
    <font>
      <sz val="11"/>
      <name val="Univers"/>
      <family val="2"/>
    </font>
    <font>
      <sz val="12"/>
      <name val="Univers"/>
      <family val="2"/>
    </font>
    <font>
      <sz val="8"/>
      <name val="Univers"/>
      <family val="2"/>
    </font>
    <font>
      <sz val="9"/>
      <name val="Univers"/>
      <family val="2"/>
    </font>
    <font>
      <b/>
      <sz val="14"/>
      <name val="Arial"/>
      <family val="2"/>
    </font>
    <font>
      <b/>
      <sz val="12"/>
      <name val="Arial"/>
      <family val="2"/>
    </font>
    <font>
      <sz val="11"/>
      <name val="Arial"/>
      <family val="2"/>
    </font>
    <font>
      <sz val="11"/>
      <name val="Arial"/>
      <family val="2"/>
    </font>
    <font>
      <b/>
      <sz val="11"/>
      <name val="Arial"/>
      <family val="2"/>
    </font>
    <font>
      <i/>
      <sz val="10"/>
      <name val="Arial"/>
      <family val="2"/>
    </font>
    <font>
      <b/>
      <sz val="16"/>
      <name val="Arial"/>
      <family val="2"/>
    </font>
    <font>
      <sz val="16"/>
      <name val="Arial"/>
      <family val="2"/>
    </font>
    <font>
      <sz val="10"/>
      <name val="Frutiger 55 Roman"/>
    </font>
    <font>
      <b/>
      <i/>
      <sz val="10"/>
      <name val="Arial"/>
      <family val="2"/>
    </font>
    <font>
      <vertAlign val="superscript"/>
      <sz val="8"/>
      <name val="Arial"/>
      <family val="2"/>
    </font>
    <font>
      <b/>
      <sz val="10"/>
      <name val="TondoKB"/>
    </font>
    <font>
      <sz val="10"/>
      <name val="TondoKB"/>
    </font>
    <font>
      <b/>
      <sz val="14"/>
      <name val="TondoKB"/>
    </font>
    <font>
      <b/>
      <u/>
      <sz val="10"/>
      <name val="TondoKB"/>
    </font>
    <font>
      <sz val="10"/>
      <name val="Arial"/>
      <family val="2"/>
    </font>
    <font>
      <sz val="9"/>
      <name val="Arial"/>
      <family val="2"/>
    </font>
    <font>
      <sz val="11"/>
      <color theme="1"/>
      <name val="Calibri"/>
      <family val="2"/>
      <scheme val="minor"/>
    </font>
    <font>
      <sz val="11"/>
      <color theme="1"/>
      <name val="TondoKB"/>
    </font>
    <font>
      <sz val="11"/>
      <name val="TondoKB"/>
    </font>
    <font>
      <sz val="10"/>
      <color theme="1"/>
      <name val="TondoKB"/>
    </font>
    <font>
      <b/>
      <sz val="10"/>
      <color theme="1"/>
      <name val="TondoKB"/>
    </font>
    <font>
      <sz val="11"/>
      <color rgb="FFFF0000"/>
      <name val="Calibri"/>
      <family val="2"/>
      <scheme val="minor"/>
    </font>
    <font>
      <b/>
      <sz val="11"/>
      <color theme="1"/>
      <name val="Calibri"/>
      <family val="2"/>
      <scheme val="minor"/>
    </font>
    <font>
      <sz val="10"/>
      <color rgb="FFFF0000"/>
      <name val="Arial"/>
      <family val="2"/>
    </font>
    <font>
      <b/>
      <sz val="14"/>
      <color rgb="FF0070C0"/>
      <name val="TondoKB"/>
    </font>
    <font>
      <sz val="10"/>
      <color rgb="FF0070C0"/>
      <name val="TondoKB"/>
    </font>
    <font>
      <b/>
      <sz val="12"/>
      <name val="TondoKB"/>
    </font>
    <font>
      <b/>
      <u/>
      <sz val="10"/>
      <color rgb="FF0070C0"/>
      <name val="TondoKB"/>
    </font>
    <font>
      <sz val="11"/>
      <name val="Calibri"/>
      <family val="2"/>
      <scheme val="minor"/>
    </font>
    <font>
      <sz val="11"/>
      <color theme="5"/>
      <name val="Calibri"/>
      <family val="2"/>
      <scheme val="minor"/>
    </font>
    <font>
      <sz val="11"/>
      <color rgb="FFC00000"/>
      <name val="Calibri"/>
      <family val="2"/>
      <scheme val="minor"/>
    </font>
    <font>
      <sz val="10"/>
      <color theme="1"/>
      <name val="Arial"/>
      <family val="2"/>
    </font>
    <font>
      <b/>
      <sz val="10"/>
      <color theme="1"/>
      <name val="Arial"/>
      <family val="2"/>
    </font>
    <font>
      <sz val="10"/>
      <name val="Arial"/>
      <family val="2"/>
    </font>
    <font>
      <sz val="11"/>
      <color rgb="FFFF0000"/>
      <name val="Arial"/>
      <family val="2"/>
    </font>
    <font>
      <b/>
      <u/>
      <sz val="10"/>
      <name val="Arial"/>
      <family val="2"/>
    </font>
  </fonts>
  <fills count="7">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indexed="26"/>
        <bgColor indexed="64"/>
      </patternFill>
    </fill>
    <fill>
      <patternFill patternType="solid">
        <fgColor rgb="FFFFFF00"/>
        <bgColor indexed="64"/>
      </patternFill>
    </fill>
  </fills>
  <borders count="26">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hair">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4">
    <xf numFmtId="0" fontId="0" fillId="0" borderId="0"/>
    <xf numFmtId="14" fontId="6" fillId="0" borderId="0" applyFill="0" applyBorder="0" applyProtection="0">
      <alignment horizontal="center" vertical="top" wrapText="1"/>
      <protection locked="0"/>
    </xf>
    <xf numFmtId="14" fontId="7" fillId="0" borderId="0" applyFill="0" applyBorder="0" applyProtection="0">
      <alignment horizontal="center" vertical="top" wrapText="1"/>
      <protection locked="0"/>
    </xf>
    <xf numFmtId="14" fontId="8" fillId="0" borderId="0" applyFill="0" applyBorder="0" applyProtection="0">
      <alignment horizontal="center" vertical="top" wrapText="1"/>
      <protection locked="0"/>
    </xf>
    <xf numFmtId="14" fontId="9" fillId="0" borderId="0" applyFill="0" applyBorder="0" applyProtection="0">
      <alignment horizontal="center" vertical="top" wrapText="1"/>
      <protection locked="0"/>
    </xf>
    <xf numFmtId="14" fontId="10" fillId="0" borderId="0" applyFill="0" applyBorder="0" applyProtection="0">
      <alignment horizontal="center" vertical="top" wrapText="1"/>
      <protection locked="0"/>
    </xf>
    <xf numFmtId="0" fontId="11" fillId="0" borderId="0"/>
    <xf numFmtId="49" fontId="12" fillId="0" borderId="0" applyFill="0" applyBorder="0" applyProtection="0">
      <protection locked="0"/>
    </xf>
    <xf numFmtId="49" fontId="12" fillId="0" borderId="0" applyFill="0" applyBorder="0" applyProtection="0">
      <alignment wrapText="1"/>
      <protection locked="0"/>
    </xf>
    <xf numFmtId="49" fontId="13" fillId="0" borderId="0" applyFill="0" applyBorder="0" applyProtection="0">
      <protection locked="0"/>
    </xf>
    <xf numFmtId="49" fontId="13" fillId="0" borderId="0" applyFill="0" applyBorder="0" applyProtection="0">
      <alignment wrapText="1"/>
      <protection locked="0"/>
    </xf>
    <xf numFmtId="49" fontId="14" fillId="0" borderId="0" applyFill="0" applyBorder="0" applyProtection="0">
      <protection locked="0"/>
    </xf>
    <xf numFmtId="49" fontId="14" fillId="0" borderId="0" applyFill="0" applyBorder="0" applyProtection="0">
      <alignment wrapText="1"/>
      <protection locked="0"/>
    </xf>
    <xf numFmtId="49" fontId="15" fillId="0" borderId="0" applyFill="0" applyBorder="0" applyProtection="0">
      <protection locked="0"/>
    </xf>
    <xf numFmtId="49" fontId="15" fillId="0" borderId="0" applyFill="0" applyBorder="0" applyProtection="0">
      <alignment wrapText="1"/>
      <protection locked="0"/>
    </xf>
    <xf numFmtId="49" fontId="16" fillId="0" borderId="0" applyFill="0" applyBorder="0" applyProtection="0">
      <protection locked="0"/>
    </xf>
    <xf numFmtId="49" fontId="16" fillId="0" borderId="0" applyFill="0" applyBorder="0" applyProtection="0">
      <alignment wrapText="1"/>
      <protection locked="0"/>
    </xf>
    <xf numFmtId="49" fontId="6" fillId="0" borderId="0" applyFill="0" applyBorder="0" applyProtection="0">
      <alignment horizontal="center" vertical="top" wrapText="1"/>
      <protection locked="0"/>
    </xf>
    <xf numFmtId="49" fontId="7" fillId="0" borderId="0" applyFill="0" applyBorder="0" applyProtection="0">
      <alignment horizontal="center" vertical="top" wrapText="1"/>
      <protection locked="0"/>
    </xf>
    <xf numFmtId="49" fontId="8" fillId="0" borderId="0" applyFill="0" applyBorder="0" applyProtection="0">
      <alignment horizontal="center" vertical="top" wrapText="1"/>
      <protection locked="0"/>
    </xf>
    <xf numFmtId="49" fontId="9" fillId="0" borderId="0" applyFill="0" applyBorder="0" applyProtection="0">
      <alignment horizontal="center" vertical="top" wrapText="1"/>
      <protection locked="0"/>
    </xf>
    <xf numFmtId="49" fontId="10" fillId="0" borderId="0" applyFill="0" applyBorder="0" applyProtection="0">
      <alignment horizontal="center" vertical="top" wrapText="1"/>
      <protection locked="0"/>
    </xf>
    <xf numFmtId="3" fontId="12" fillId="0" borderId="0" applyFill="0" applyBorder="0" applyProtection="0">
      <protection locked="0"/>
    </xf>
    <xf numFmtId="3" fontId="13" fillId="0" borderId="0" applyFill="0" applyBorder="0" applyProtection="0">
      <protection locked="0"/>
    </xf>
    <xf numFmtId="3" fontId="14" fillId="0" borderId="0" applyFill="0" applyBorder="0" applyProtection="0">
      <protection locked="0"/>
    </xf>
    <xf numFmtId="3" fontId="15" fillId="0" borderId="0" applyFill="0" applyBorder="0" applyProtection="0">
      <protection locked="0"/>
    </xf>
    <xf numFmtId="3" fontId="16" fillId="0" borderId="0" applyFill="0" applyBorder="0" applyProtection="0">
      <protection locked="0"/>
    </xf>
    <xf numFmtId="164" fontId="12" fillId="0" borderId="0" applyFill="0" applyBorder="0" applyProtection="0">
      <protection locked="0"/>
    </xf>
    <xf numFmtId="164" fontId="13" fillId="0" borderId="0" applyFill="0" applyBorder="0" applyProtection="0">
      <protection locked="0"/>
    </xf>
    <xf numFmtId="164" fontId="14" fillId="0" borderId="0" applyFill="0" applyBorder="0" applyProtection="0">
      <protection locked="0"/>
    </xf>
    <xf numFmtId="164" fontId="15" fillId="0" borderId="0" applyFill="0" applyBorder="0" applyProtection="0">
      <protection locked="0"/>
    </xf>
    <xf numFmtId="164" fontId="16" fillId="0" borderId="0" applyFill="0" applyBorder="0" applyProtection="0">
      <protection locked="0"/>
    </xf>
    <xf numFmtId="4" fontId="12" fillId="0" borderId="0" applyFill="0" applyBorder="0" applyProtection="0">
      <protection locked="0"/>
    </xf>
    <xf numFmtId="4" fontId="13" fillId="0" borderId="0" applyFill="0" applyBorder="0" applyProtection="0">
      <protection locked="0"/>
    </xf>
    <xf numFmtId="4" fontId="14" fillId="0" borderId="0" applyFill="0" applyBorder="0" applyProtection="0">
      <protection locked="0"/>
    </xf>
    <xf numFmtId="4" fontId="15" fillId="0" borderId="0" applyFill="0" applyBorder="0" applyProtection="0">
      <protection locked="0"/>
    </xf>
    <xf numFmtId="4" fontId="16" fillId="0" borderId="0" applyFill="0" applyBorder="0" applyProtection="0">
      <protection locked="0"/>
    </xf>
    <xf numFmtId="0" fontId="3" fillId="0" borderId="0"/>
    <xf numFmtId="0" fontId="34" fillId="0" borderId="0"/>
    <xf numFmtId="0" fontId="3" fillId="0" borderId="0"/>
    <xf numFmtId="0" fontId="34" fillId="0" borderId="0"/>
    <xf numFmtId="0" fontId="2" fillId="0" borderId="0"/>
    <xf numFmtId="43" fontId="51" fillId="0" borderId="0" applyFont="0" applyFill="0" applyBorder="0" applyAlignment="0" applyProtection="0"/>
    <xf numFmtId="0" fontId="1" fillId="0" borderId="0"/>
  </cellStyleXfs>
  <cellXfs count="461">
    <xf numFmtId="0" fontId="0" fillId="0" borderId="0" xfId="0"/>
    <xf numFmtId="0" fontId="11" fillId="0" borderId="0" xfId="6"/>
    <xf numFmtId="0" fontId="11" fillId="0" borderId="0" xfId="6" applyAlignment="1">
      <alignment vertical="center"/>
    </xf>
    <xf numFmtId="0" fontId="4" fillId="0" borderId="0" xfId="0" applyFont="1" applyAlignment="1">
      <alignment horizontal="right"/>
    </xf>
    <xf numFmtId="0" fontId="5" fillId="0" borderId="0" xfId="0" applyFont="1" applyBorder="1" applyAlignment="1">
      <alignment horizontal="center" vertical="top"/>
    </xf>
    <xf numFmtId="0" fontId="17" fillId="0" borderId="0" xfId="0" applyFont="1" applyBorder="1" applyAlignment="1">
      <alignment horizontal="left" vertical="top"/>
    </xf>
    <xf numFmtId="0" fontId="0" fillId="0" borderId="0" xfId="0" applyAlignment="1">
      <alignment vertical="center"/>
    </xf>
    <xf numFmtId="0" fontId="20" fillId="0" borderId="0" xfId="0" applyFont="1"/>
    <xf numFmtId="3" fontId="3" fillId="0" borderId="0" xfId="0" applyNumberFormat="1" applyFont="1" applyBorder="1" applyProtection="1">
      <protection hidden="1"/>
    </xf>
    <xf numFmtId="3" fontId="3" fillId="0" borderId="0" xfId="0" applyNumberFormat="1" applyFont="1" applyBorder="1" applyProtection="1">
      <protection locked="0"/>
    </xf>
    <xf numFmtId="0" fontId="3" fillId="0" borderId="0" xfId="0" applyFont="1" applyBorder="1" applyAlignment="1" applyProtection="1">
      <alignment wrapText="1"/>
      <protection hidden="1"/>
    </xf>
    <xf numFmtId="3" fontId="3" fillId="0" borderId="0" xfId="0" applyNumberFormat="1" applyFont="1" applyProtection="1">
      <protection hidden="1"/>
    </xf>
    <xf numFmtId="0" fontId="4" fillId="0" borderId="0" xfId="6" applyFont="1"/>
    <xf numFmtId="0" fontId="19" fillId="0" borderId="0" xfId="6" applyFont="1"/>
    <xf numFmtId="0" fontId="5" fillId="0" borderId="0" xfId="6" applyFont="1"/>
    <xf numFmtId="0" fontId="24" fillId="0" borderId="4" xfId="6" applyFont="1" applyBorder="1"/>
    <xf numFmtId="0" fontId="23" fillId="0" borderId="5" xfId="6" applyFont="1" applyBorder="1" applyAlignment="1">
      <alignment horizontal="center"/>
    </xf>
    <xf numFmtId="0" fontId="5" fillId="0" borderId="4" xfId="0" applyFont="1" applyBorder="1" applyAlignment="1">
      <alignment horizontal="center"/>
    </xf>
    <xf numFmtId="0" fontId="5" fillId="0" borderId="0" xfId="0" applyFont="1" applyBorder="1" applyAlignment="1">
      <alignment horizontal="center"/>
    </xf>
    <xf numFmtId="0" fontId="17" fillId="0" borderId="5" xfId="6" applyFont="1" applyBorder="1" applyAlignment="1">
      <alignment vertical="center"/>
    </xf>
    <xf numFmtId="0" fontId="24" fillId="0" borderId="0" xfId="6" applyFont="1" applyBorder="1"/>
    <xf numFmtId="0" fontId="23" fillId="0" borderId="5" xfId="6" applyFont="1" applyBorder="1" applyAlignment="1">
      <alignment vertical="top"/>
    </xf>
    <xf numFmtId="0" fontId="5" fillId="0" borderId="0" xfId="0" applyFont="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0" xfId="0" applyFont="1"/>
    <xf numFmtId="3" fontId="3" fillId="0" borderId="8" xfId="0" applyNumberFormat="1" applyFont="1" applyBorder="1" applyAlignment="1" applyProtection="1">
      <alignment wrapText="1"/>
      <protection hidden="1"/>
    </xf>
    <xf numFmtId="3" fontId="3" fillId="0" borderId="5" xfId="0" applyNumberFormat="1" applyFont="1" applyBorder="1" applyAlignment="1" applyProtection="1">
      <alignment wrapText="1"/>
      <protection hidden="1"/>
    </xf>
    <xf numFmtId="3" fontId="4" fillId="2" borderId="5" xfId="0" applyNumberFormat="1" applyFont="1" applyFill="1" applyBorder="1" applyAlignment="1" applyProtection="1">
      <alignment wrapText="1"/>
      <protection hidden="1"/>
    </xf>
    <xf numFmtId="3" fontId="4" fillId="2" borderId="9" xfId="0" applyNumberFormat="1" applyFont="1" applyFill="1" applyBorder="1" applyAlignment="1" applyProtection="1">
      <alignment wrapText="1"/>
      <protection hidden="1"/>
    </xf>
    <xf numFmtId="3" fontId="3" fillId="0" borderId="12" xfId="0" applyNumberFormat="1" applyFont="1" applyBorder="1" applyAlignment="1" applyProtection="1">
      <alignment wrapText="1"/>
      <protection hidden="1"/>
    </xf>
    <xf numFmtId="3" fontId="4" fillId="0" borderId="0" xfId="0" applyNumberFormat="1" applyFont="1" applyProtection="1">
      <protection hidden="1"/>
    </xf>
    <xf numFmtId="3" fontId="22" fillId="0" borderId="0" xfId="0" applyNumberFormat="1" applyFont="1" applyBorder="1" applyAlignment="1" applyProtection="1">
      <alignment wrapText="1"/>
      <protection hidden="1"/>
    </xf>
    <xf numFmtId="3" fontId="4" fillId="0" borderId="0" xfId="0" applyNumberFormat="1" applyFont="1" applyFill="1" applyBorder="1" applyProtection="1">
      <protection hidden="1"/>
    </xf>
    <xf numFmtId="3" fontId="3" fillId="0" borderId="0" xfId="0" applyNumberFormat="1" applyFont="1" applyFill="1" applyBorder="1" applyProtection="1">
      <protection locked="0"/>
    </xf>
    <xf numFmtId="0" fontId="25" fillId="0" borderId="5" xfId="6" applyFont="1" applyBorder="1"/>
    <xf numFmtId="0" fontId="4" fillId="3" borderId="11" xfId="0" applyFont="1" applyFill="1" applyBorder="1"/>
    <xf numFmtId="3" fontId="4" fillId="3" borderId="5" xfId="0" applyNumberFormat="1" applyFont="1" applyFill="1" applyBorder="1" applyAlignment="1" applyProtection="1">
      <alignment wrapText="1"/>
      <protection hidden="1"/>
    </xf>
    <xf numFmtId="0" fontId="17" fillId="0" borderId="5" xfId="6" applyFont="1" applyBorder="1" applyAlignment="1">
      <alignment horizontal="center" vertical="center"/>
    </xf>
    <xf numFmtId="0" fontId="17" fillId="0" borderId="0" xfId="6" applyFont="1" applyBorder="1" applyAlignment="1">
      <alignment horizontal="center" vertical="center"/>
    </xf>
    <xf numFmtId="3" fontId="4" fillId="2" borderId="14" xfId="0" applyNumberFormat="1" applyFont="1" applyFill="1" applyBorder="1" applyAlignment="1" applyProtection="1">
      <alignment wrapText="1"/>
      <protection hidden="1"/>
    </xf>
    <xf numFmtId="0" fontId="23" fillId="0" borderId="8" xfId="6" applyFont="1" applyBorder="1" applyAlignment="1">
      <alignment horizontal="center"/>
    </xf>
    <xf numFmtId="0" fontId="5" fillId="0" borderId="13" xfId="0" applyFont="1" applyBorder="1" applyAlignment="1">
      <alignment horizontal="center"/>
    </xf>
    <xf numFmtId="0" fontId="23" fillId="0" borderId="0" xfId="6" applyFont="1" applyBorder="1" applyAlignment="1">
      <alignment vertical="top"/>
    </xf>
    <xf numFmtId="0" fontId="23" fillId="0" borderId="9" xfId="6" applyFont="1" applyBorder="1" applyAlignment="1">
      <alignment vertical="top"/>
    </xf>
    <xf numFmtId="0" fontId="23" fillId="0" borderId="15" xfId="6" applyFont="1" applyBorder="1" applyAlignment="1">
      <alignment vertical="top"/>
    </xf>
    <xf numFmtId="0" fontId="23" fillId="0" borderId="5" xfId="6" applyFont="1" applyBorder="1" applyAlignment="1">
      <alignment horizontal="center" vertical="center"/>
    </xf>
    <xf numFmtId="0" fontId="23" fillId="0" borderId="0" xfId="6" applyFont="1" applyBorder="1" applyAlignment="1">
      <alignment horizontal="center" vertical="center"/>
    </xf>
    <xf numFmtId="0" fontId="23" fillId="0" borderId="4" xfId="6" applyFont="1" applyBorder="1" applyAlignment="1">
      <alignment horizontal="center" vertical="center"/>
    </xf>
    <xf numFmtId="3" fontId="26" fillId="0" borderId="0" xfId="0" applyNumberFormat="1" applyFont="1" applyProtection="1">
      <protection hidden="1"/>
    </xf>
    <xf numFmtId="0" fontId="5" fillId="0" borderId="0" xfId="0" applyFont="1" applyBorder="1" applyAlignment="1">
      <alignment horizontal="center" vertical="center"/>
    </xf>
    <xf numFmtId="0" fontId="5" fillId="0" borderId="9" xfId="0" applyFont="1" applyBorder="1" applyAlignment="1">
      <alignment horizontal="center" vertical="center"/>
    </xf>
    <xf numFmtId="0" fontId="5" fillId="0" borderId="15" xfId="0" applyFont="1" applyBorder="1" applyAlignment="1">
      <alignment horizontal="center" vertical="center"/>
    </xf>
    <xf numFmtId="0" fontId="5" fillId="0" borderId="10" xfId="0" applyFont="1" applyBorder="1" applyAlignment="1">
      <alignment horizontal="center" vertical="center"/>
    </xf>
    <xf numFmtId="0" fontId="29" fillId="0" borderId="1" xfId="0" applyFont="1" applyFill="1" applyBorder="1" applyAlignment="1">
      <alignment horizontal="center" vertical="center" wrapText="1"/>
    </xf>
    <xf numFmtId="0" fontId="29" fillId="2" borderId="1" xfId="0" applyFont="1" applyFill="1" applyBorder="1" applyAlignment="1">
      <alignment horizontal="left" vertical="center" wrapText="1"/>
    </xf>
    <xf numFmtId="0" fontId="29" fillId="0" borderId="2" xfId="0" applyFont="1" applyFill="1" applyBorder="1" applyAlignment="1">
      <alignment horizontal="center" vertical="top" wrapText="1"/>
    </xf>
    <xf numFmtId="0" fontId="29" fillId="2" borderId="2" xfId="0" applyFont="1" applyFill="1" applyBorder="1" applyAlignment="1">
      <alignment horizontal="center" vertical="top" wrapText="1"/>
    </xf>
    <xf numFmtId="0" fontId="0" fillId="0" borderId="0" xfId="0" applyFill="1"/>
    <xf numFmtId="38" fontId="0" fillId="0" borderId="0" xfId="0" applyNumberFormat="1" applyFill="1" applyBorder="1"/>
    <xf numFmtId="0" fontId="0" fillId="0" borderId="0" xfId="0" applyFill="1" applyAlignment="1"/>
    <xf numFmtId="0" fontId="0" fillId="0" borderId="5" xfId="0" applyBorder="1"/>
    <xf numFmtId="0" fontId="3" fillId="0" borderId="5" xfId="0" applyFont="1" applyBorder="1"/>
    <xf numFmtId="0" fontId="27" fillId="0" borderId="0" xfId="0" applyFont="1"/>
    <xf numFmtId="0" fontId="18" fillId="0" borderId="0" xfId="6" applyFont="1"/>
    <xf numFmtId="3" fontId="18" fillId="0" borderId="0" xfId="0" applyNumberFormat="1" applyFont="1" applyBorder="1" applyAlignment="1" applyProtection="1">
      <alignment wrapText="1"/>
      <protection locked="0"/>
    </xf>
    <xf numFmtId="3" fontId="4" fillId="0" borderId="0" xfId="0" applyNumberFormat="1" applyFont="1" applyBorder="1" applyAlignment="1" applyProtection="1">
      <alignment horizontal="center" wrapText="1"/>
      <protection hidden="1"/>
    </xf>
    <xf numFmtId="0" fontId="3" fillId="0" borderId="5" xfId="0" applyFont="1" applyFill="1" applyBorder="1"/>
    <xf numFmtId="0" fontId="3" fillId="0" borderId="1" xfId="0" applyFont="1" applyBorder="1" applyAlignment="1">
      <alignment horizontal="center"/>
    </xf>
    <xf numFmtId="3" fontId="22" fillId="0" borderId="5" xfId="0" applyNumberFormat="1" applyFont="1" applyBorder="1" applyAlignment="1" applyProtection="1">
      <alignment horizontal="left" wrapText="1" indent="1"/>
      <protection hidden="1"/>
    </xf>
    <xf numFmtId="3" fontId="3" fillId="0" borderId="1" xfId="0" applyNumberFormat="1" applyFont="1" applyBorder="1" applyAlignment="1" applyProtection="1">
      <alignment horizontal="center"/>
      <protection hidden="1"/>
    </xf>
    <xf numFmtId="3" fontId="3" fillId="0" borderId="2" xfId="0" applyNumberFormat="1" applyFont="1" applyBorder="1" applyAlignment="1" applyProtection="1">
      <alignment horizontal="center"/>
      <protection hidden="1"/>
    </xf>
    <xf numFmtId="3" fontId="3" fillId="0" borderId="3" xfId="0" applyNumberFormat="1" applyFont="1" applyBorder="1" applyAlignment="1" applyProtection="1">
      <alignment horizontal="center"/>
      <protection hidden="1"/>
    </xf>
    <xf numFmtId="0" fontId="0" fillId="0" borderId="2" xfId="0" applyBorder="1" applyAlignment="1">
      <alignment horizontal="center"/>
    </xf>
    <xf numFmtId="0" fontId="17" fillId="4" borderId="13" xfId="6" applyFont="1" applyFill="1" applyBorder="1" applyAlignment="1">
      <alignment horizontal="center"/>
    </xf>
    <xf numFmtId="0" fontId="5" fillId="2" borderId="5" xfId="6" applyFont="1" applyFill="1" applyBorder="1" applyAlignment="1">
      <alignment horizontal="left" wrapText="1"/>
    </xf>
    <xf numFmtId="0" fontId="3" fillId="0" borderId="2" xfId="0" applyFont="1" applyBorder="1" applyAlignment="1">
      <alignment horizontal="center"/>
    </xf>
    <xf numFmtId="0" fontId="3" fillId="0" borderId="3" xfId="0" applyFont="1" applyBorder="1" applyAlignment="1">
      <alignment horizontal="center"/>
    </xf>
    <xf numFmtId="3" fontId="3" fillId="0" borderId="0" xfId="0" applyNumberFormat="1" applyFont="1" applyBorder="1" applyAlignment="1" applyProtection="1">
      <alignment wrapText="1"/>
      <protection hidden="1"/>
    </xf>
    <xf numFmtId="3" fontId="0" fillId="0" borderId="3" xfId="0" applyNumberFormat="1" applyBorder="1"/>
    <xf numFmtId="0" fontId="0" fillId="0" borderId="0" xfId="0" applyBorder="1"/>
    <xf numFmtId="3" fontId="18" fillId="0" borderId="12" xfId="0" applyNumberFormat="1" applyFont="1" applyBorder="1" applyAlignment="1" applyProtection="1">
      <alignment wrapText="1"/>
      <protection hidden="1"/>
    </xf>
    <xf numFmtId="3" fontId="18" fillId="0" borderId="16" xfId="0" applyNumberFormat="1" applyFont="1" applyBorder="1" applyAlignment="1" applyProtection="1">
      <alignment wrapText="1"/>
      <protection hidden="1"/>
    </xf>
    <xf numFmtId="3" fontId="3" fillId="0" borderId="13" xfId="0" applyNumberFormat="1" applyFont="1" applyBorder="1" applyAlignment="1" applyProtection="1">
      <alignment horizontal="center" wrapText="1"/>
      <protection hidden="1"/>
    </xf>
    <xf numFmtId="0" fontId="0" fillId="0" borderId="9" xfId="0" applyBorder="1"/>
    <xf numFmtId="2" fontId="3" fillId="6" borderId="2" xfId="0" applyNumberFormat="1" applyFont="1" applyFill="1" applyBorder="1" applyAlignment="1">
      <alignment horizontal="center" vertical="center" wrapText="1"/>
    </xf>
    <xf numFmtId="0" fontId="0" fillId="0" borderId="8" xfId="0" applyNumberFormat="1" applyBorder="1" applyAlignment="1">
      <alignment horizontal="left"/>
    </xf>
    <xf numFmtId="0" fontId="0" fillId="0" borderId="5" xfId="0" applyBorder="1" applyAlignment="1">
      <alignment horizontal="left"/>
    </xf>
    <xf numFmtId="3" fontId="0" fillId="0" borderId="4" xfId="0" applyNumberFormat="1" applyBorder="1"/>
    <xf numFmtId="3" fontId="0" fillId="0" borderId="10" xfId="0" applyNumberFormat="1" applyBorder="1"/>
    <xf numFmtId="3" fontId="0" fillId="0" borderId="5" xfId="0" applyNumberFormat="1" applyBorder="1"/>
    <xf numFmtId="3" fontId="0" fillId="0" borderId="9" xfId="0" applyNumberFormat="1" applyBorder="1"/>
    <xf numFmtId="3" fontId="0" fillId="0" borderId="2" xfId="0" applyNumberFormat="1" applyBorder="1"/>
    <xf numFmtId="3" fontId="32" fillId="0" borderId="5" xfId="0" applyNumberFormat="1" applyFont="1" applyBorder="1" applyAlignment="1" applyProtection="1">
      <alignment wrapText="1"/>
      <protection hidden="1"/>
    </xf>
    <xf numFmtId="3" fontId="4" fillId="0" borderId="5" xfId="0" applyNumberFormat="1" applyFont="1" applyFill="1" applyBorder="1" applyAlignment="1" applyProtection="1">
      <alignment wrapText="1"/>
      <protection hidden="1"/>
    </xf>
    <xf numFmtId="3" fontId="3" fillId="0" borderId="6" xfId="0" applyNumberFormat="1" applyFont="1" applyBorder="1" applyProtection="1">
      <protection locked="0"/>
    </xf>
    <xf numFmtId="3" fontId="3" fillId="0" borderId="4" xfId="0" applyNumberFormat="1" applyFont="1" applyBorder="1" applyProtection="1">
      <protection locked="0"/>
    </xf>
    <xf numFmtId="3" fontId="4" fillId="3" borderId="4" xfId="0" applyNumberFormat="1" applyFont="1" applyFill="1" applyBorder="1" applyAlignment="1" applyProtection="1">
      <alignment wrapText="1"/>
      <protection hidden="1"/>
    </xf>
    <xf numFmtId="3" fontId="4" fillId="2" borderId="17" xfId="0" applyNumberFormat="1" applyFont="1" applyFill="1" applyBorder="1" applyProtection="1">
      <protection hidden="1"/>
    </xf>
    <xf numFmtId="3" fontId="3" fillId="0" borderId="1" xfId="0" applyNumberFormat="1" applyFont="1" applyBorder="1" applyProtection="1">
      <protection locked="0"/>
    </xf>
    <xf numFmtId="3" fontId="3" fillId="0" borderId="2" xfId="0" applyNumberFormat="1" applyFont="1" applyBorder="1" applyProtection="1">
      <protection locked="0"/>
    </xf>
    <xf numFmtId="3" fontId="4" fillId="3" borderId="2" xfId="0" applyNumberFormat="1" applyFont="1" applyFill="1" applyBorder="1" applyAlignment="1" applyProtection="1">
      <alignment wrapText="1"/>
      <protection hidden="1"/>
    </xf>
    <xf numFmtId="3" fontId="4" fillId="2" borderId="18" xfId="0" applyNumberFormat="1" applyFont="1" applyFill="1" applyBorder="1" applyProtection="1">
      <protection hidden="1"/>
    </xf>
    <xf numFmtId="3" fontId="4" fillId="2" borderId="3" xfId="0" applyNumberFormat="1" applyFont="1" applyFill="1" applyBorder="1" applyAlignment="1" applyProtection="1">
      <alignment wrapText="1"/>
      <protection hidden="1"/>
    </xf>
    <xf numFmtId="0" fontId="33" fillId="0" borderId="0" xfId="0" applyFont="1"/>
    <xf numFmtId="3" fontId="4" fillId="2" borderId="2" xfId="0" applyNumberFormat="1" applyFont="1" applyFill="1" applyBorder="1" applyAlignment="1" applyProtection="1">
      <alignment wrapText="1"/>
      <protection hidden="1"/>
    </xf>
    <xf numFmtId="0" fontId="30" fillId="0" borderId="0" xfId="38" applyFont="1" applyAlignment="1"/>
    <xf numFmtId="0" fontId="35" fillId="0" borderId="0" xfId="38" applyFont="1"/>
    <xf numFmtId="0" fontId="30" fillId="0" borderId="0" xfId="38" applyFont="1"/>
    <xf numFmtId="0" fontId="36" fillId="0" borderId="0" xfId="38" applyFont="1"/>
    <xf numFmtId="0" fontId="37" fillId="0" borderId="3" xfId="38" applyFont="1" applyBorder="1"/>
    <xf numFmtId="3" fontId="37" fillId="0" borderId="3" xfId="38" applyNumberFormat="1" applyFont="1" applyBorder="1"/>
    <xf numFmtId="0" fontId="38" fillId="0" borderId="7" xfId="38" applyFont="1" applyBorder="1" applyAlignment="1">
      <alignment wrapText="1"/>
    </xf>
    <xf numFmtId="0" fontId="29" fillId="0" borderId="16" xfId="38" applyFont="1" applyBorder="1"/>
    <xf numFmtId="3" fontId="37" fillId="0" borderId="7" xfId="38" applyNumberFormat="1" applyFont="1" applyBorder="1"/>
    <xf numFmtId="0" fontId="37" fillId="0" borderId="16" xfId="38" applyFont="1" applyBorder="1"/>
    <xf numFmtId="0" fontId="37" fillId="0" borderId="7" xfId="38" applyFont="1" applyBorder="1"/>
    <xf numFmtId="0" fontId="37" fillId="0" borderId="7" xfId="38" applyFont="1" applyBorder="1" applyAlignment="1">
      <alignment horizontal="left" indent="2"/>
    </xf>
    <xf numFmtId="0" fontId="37" fillId="0" borderId="7" xfId="38" applyFont="1" applyBorder="1" applyAlignment="1"/>
    <xf numFmtId="0" fontId="38" fillId="0" borderId="7" xfId="38" applyFont="1" applyBorder="1" applyAlignment="1"/>
    <xf numFmtId="0" fontId="37" fillId="0" borderId="7" xfId="38" applyFont="1" applyBorder="1" applyAlignment="1">
      <alignment horizontal="left" indent="1"/>
    </xf>
    <xf numFmtId="0" fontId="37" fillId="0" borderId="0" xfId="38" applyFont="1" applyBorder="1"/>
    <xf numFmtId="0" fontId="37" fillId="0" borderId="0" xfId="38" applyFont="1"/>
    <xf numFmtId="0" fontId="37" fillId="6" borderId="7" xfId="38" applyFont="1" applyFill="1" applyBorder="1" applyAlignment="1"/>
    <xf numFmtId="0" fontId="37" fillId="6" borderId="16" xfId="38" applyFont="1" applyFill="1" applyBorder="1"/>
    <xf numFmtId="0" fontId="37" fillId="6" borderId="7" xfId="38" applyFont="1" applyFill="1" applyBorder="1"/>
    <xf numFmtId="3" fontId="3" fillId="6" borderId="1" xfId="0" applyNumberFormat="1" applyFont="1" applyFill="1" applyBorder="1" applyAlignment="1" applyProtection="1">
      <alignment horizontal="center" vertical="center" wrapText="1"/>
      <protection hidden="1"/>
    </xf>
    <xf numFmtId="0" fontId="3" fillId="6" borderId="13" xfId="0" applyNumberFormat="1" applyFont="1" applyFill="1" applyBorder="1" applyAlignment="1" applyProtection="1">
      <alignment horizontal="center" vertical="center" wrapText="1"/>
      <protection hidden="1"/>
    </xf>
    <xf numFmtId="0" fontId="3" fillId="6" borderId="1" xfId="0" applyNumberFormat="1" applyFont="1" applyFill="1" applyBorder="1" applyAlignment="1" applyProtection="1">
      <alignment horizontal="center" vertical="center" wrapText="1"/>
      <protection hidden="1"/>
    </xf>
    <xf numFmtId="1" fontId="3" fillId="6" borderId="3" xfId="0" applyNumberFormat="1" applyFont="1" applyFill="1" applyBorder="1" applyAlignment="1" applyProtection="1">
      <alignment horizontal="center" vertical="center" wrapText="1"/>
      <protection hidden="1"/>
    </xf>
    <xf numFmtId="1" fontId="3" fillId="6" borderId="3" xfId="0" applyNumberFormat="1" applyFont="1" applyFill="1" applyBorder="1" applyAlignment="1" applyProtection="1">
      <alignment horizontal="center" vertical="center"/>
      <protection hidden="1"/>
    </xf>
    <xf numFmtId="1" fontId="3" fillId="6" borderId="15" xfId="0" applyNumberFormat="1" applyFont="1" applyFill="1" applyBorder="1" applyAlignment="1" applyProtection="1">
      <alignment horizontal="center" vertical="center"/>
      <protection hidden="1"/>
    </xf>
    <xf numFmtId="3" fontId="3" fillId="0" borderId="5" xfId="0" applyNumberFormat="1" applyFont="1" applyBorder="1" applyAlignment="1" applyProtection="1">
      <alignment horizontal="center"/>
      <protection hidden="1"/>
    </xf>
    <xf numFmtId="3" fontId="5" fillId="6" borderId="9" xfId="0" applyNumberFormat="1" applyFont="1" applyFill="1" applyBorder="1" applyAlignment="1" applyProtection="1">
      <alignment horizontal="center" vertical="center"/>
      <protection hidden="1"/>
    </xf>
    <xf numFmtId="3" fontId="5" fillId="6" borderId="10" xfId="0" applyNumberFormat="1" applyFont="1" applyFill="1" applyBorder="1" applyAlignment="1" applyProtection="1">
      <alignment horizontal="center" vertical="center"/>
      <protection hidden="1"/>
    </xf>
    <xf numFmtId="0" fontId="29" fillId="6" borderId="8" xfId="0" applyFont="1" applyFill="1" applyBorder="1" applyAlignment="1">
      <alignment vertical="center" wrapText="1"/>
    </xf>
    <xf numFmtId="0" fontId="29" fillId="6" borderId="1" xfId="0" applyFont="1" applyFill="1" applyBorder="1" applyAlignment="1">
      <alignment horizontal="center" vertical="center" wrapText="1"/>
    </xf>
    <xf numFmtId="0" fontId="29" fillId="6" borderId="3" xfId="0" applyFont="1" applyFill="1" applyBorder="1" applyAlignment="1">
      <alignment horizontal="center" vertical="top" wrapText="1"/>
    </xf>
    <xf numFmtId="0" fontId="29" fillId="6" borderId="3" xfId="0" applyFont="1" applyFill="1" applyBorder="1" applyAlignment="1">
      <alignment horizontal="center" vertical="center" wrapText="1"/>
    </xf>
    <xf numFmtId="0" fontId="35" fillId="0" borderId="0" xfId="38" applyFont="1" applyBorder="1"/>
    <xf numFmtId="2" fontId="37" fillId="6" borderId="1" xfId="38" applyNumberFormat="1" applyFont="1" applyFill="1" applyBorder="1" applyAlignment="1">
      <alignment horizontal="center" vertical="center" wrapText="1"/>
    </xf>
    <xf numFmtId="2" fontId="37" fillId="6" borderId="3" xfId="38" applyNumberFormat="1" applyFont="1" applyFill="1" applyBorder="1" applyAlignment="1">
      <alignment horizontal="center" vertical="center" wrapText="1"/>
    </xf>
    <xf numFmtId="1" fontId="37" fillId="6" borderId="3" xfId="38" applyNumberFormat="1" applyFont="1" applyFill="1" applyBorder="1" applyAlignment="1">
      <alignment horizontal="center" vertical="center" wrapText="1"/>
    </xf>
    <xf numFmtId="0" fontId="29" fillId="0" borderId="10" xfId="38" applyFont="1" applyBorder="1"/>
    <xf numFmtId="0" fontId="5" fillId="2" borderId="3" xfId="0" applyFont="1" applyFill="1" applyBorder="1" applyAlignment="1">
      <alignment horizontal="left" vertical="top" wrapText="1"/>
    </xf>
    <xf numFmtId="3" fontId="4" fillId="3" borderId="19" xfId="0" applyNumberFormat="1" applyFont="1" applyFill="1" applyBorder="1" applyAlignment="1" applyProtection="1">
      <alignment wrapText="1"/>
      <protection hidden="1"/>
    </xf>
    <xf numFmtId="0" fontId="3" fillId="0" borderId="7" xfId="0" applyFont="1" applyBorder="1" applyAlignment="1">
      <alignment horizontal="center" vertical="center"/>
    </xf>
    <xf numFmtId="3" fontId="5" fillId="0" borderId="2" xfId="0" applyNumberFormat="1" applyFont="1" applyBorder="1"/>
    <xf numFmtId="3" fontId="5" fillId="0" borderId="2" xfId="0" applyNumberFormat="1" applyFont="1" applyFill="1" applyBorder="1"/>
    <xf numFmtId="3" fontId="25" fillId="0" borderId="2" xfId="6" applyNumberFormat="1" applyFont="1" applyBorder="1"/>
    <xf numFmtId="3" fontId="4" fillId="3" borderId="7" xfId="0" applyNumberFormat="1" applyFont="1" applyFill="1" applyBorder="1"/>
    <xf numFmtId="3" fontId="4" fillId="3" borderId="16" xfId="0" applyNumberFormat="1" applyFont="1" applyFill="1" applyBorder="1"/>
    <xf numFmtId="0" fontId="3" fillId="0" borderId="8" xfId="0" applyFont="1" applyBorder="1"/>
    <xf numFmtId="0" fontId="3" fillId="0" borderId="0" xfId="0" applyFont="1"/>
    <xf numFmtId="1" fontId="3" fillId="6" borderId="2" xfId="0" applyNumberFormat="1" applyFont="1" applyFill="1" applyBorder="1" applyAlignment="1" applyProtection="1">
      <alignment horizontal="center" vertical="center" wrapText="1"/>
      <protection hidden="1"/>
    </xf>
    <xf numFmtId="1" fontId="37" fillId="6" borderId="2" xfId="38" applyNumberFormat="1" applyFont="1" applyFill="1" applyBorder="1" applyAlignment="1">
      <alignment horizontal="center" vertical="center" wrapText="1"/>
    </xf>
    <xf numFmtId="3" fontId="3" fillId="0" borderId="1" xfId="0" applyNumberFormat="1" applyFont="1" applyFill="1" applyBorder="1"/>
    <xf numFmtId="3" fontId="3" fillId="0" borderId="2" xfId="0" applyNumberFormat="1" applyFont="1" applyFill="1" applyBorder="1"/>
    <xf numFmtId="3" fontId="3" fillId="0" borderId="2" xfId="0" applyNumberFormat="1" applyFont="1" applyBorder="1"/>
    <xf numFmtId="38" fontId="29" fillId="0" borderId="2" xfId="37" applyNumberFormat="1" applyFont="1" applyBorder="1"/>
    <xf numFmtId="0" fontId="31" fillId="0" borderId="2" xfId="37" applyFont="1" applyBorder="1"/>
    <xf numFmtId="38" fontId="3" fillId="0" borderId="5" xfId="37" applyNumberFormat="1" applyBorder="1" applyAlignment="1">
      <alignment horizontal="left" wrapText="1"/>
    </xf>
    <xf numFmtId="38" fontId="3" fillId="5" borderId="2" xfId="37" applyNumberFormat="1" applyFill="1" applyBorder="1" applyAlignment="1">
      <alignment horizontal="left" wrapText="1"/>
    </xf>
    <xf numFmtId="38" fontId="3" fillId="0" borderId="2" xfId="37" applyNumberFormat="1" applyFill="1" applyBorder="1"/>
    <xf numFmtId="38" fontId="3" fillId="0" borderId="2" xfId="37" applyNumberFormat="1" applyBorder="1"/>
    <xf numFmtId="38" fontId="3" fillId="0" borderId="5" xfId="37" applyNumberFormat="1" applyBorder="1"/>
    <xf numFmtId="38" fontId="3" fillId="0" borderId="5" xfId="37" applyNumberFormat="1" applyFont="1" applyBorder="1" applyAlignment="1">
      <alignment horizontal="left" wrapText="1"/>
    </xf>
    <xf numFmtId="38" fontId="3" fillId="0" borderId="4" xfId="37" applyNumberFormat="1" applyFill="1" applyBorder="1"/>
    <xf numFmtId="38" fontId="3" fillId="0" borderId="4" xfId="37" applyNumberFormat="1" applyBorder="1"/>
    <xf numFmtId="0" fontId="29" fillId="3" borderId="2" xfId="37" applyFont="1" applyFill="1" applyBorder="1"/>
    <xf numFmtId="38" fontId="3" fillId="3" borderId="5" xfId="37" applyNumberFormat="1" applyFill="1" applyBorder="1" applyAlignment="1">
      <alignment horizontal="left" wrapText="1"/>
    </xf>
    <xf numFmtId="38" fontId="3" fillId="3" borderId="2" xfId="37" applyNumberFormat="1" applyFill="1" applyBorder="1" applyAlignment="1">
      <alignment horizontal="left" wrapText="1"/>
    </xf>
    <xf numFmtId="38" fontId="4" fillId="3" borderId="4" xfId="37" applyNumberFormat="1" applyFont="1" applyFill="1" applyBorder="1"/>
    <xf numFmtId="38" fontId="4" fillId="3" borderId="2" xfId="37" applyNumberFormat="1" applyFont="1" applyFill="1" applyBorder="1"/>
    <xf numFmtId="38" fontId="4" fillId="3" borderId="0" xfId="37" applyNumberFormat="1" applyFont="1" applyFill="1" applyBorder="1"/>
    <xf numFmtId="0" fontId="29" fillId="0" borderId="2" xfId="37" applyFont="1" applyBorder="1"/>
    <xf numFmtId="38" fontId="3" fillId="0" borderId="5" xfId="37" applyNumberFormat="1" applyFont="1" applyFill="1" applyBorder="1" applyAlignment="1">
      <alignment horizontal="left" wrapText="1"/>
    </xf>
    <xf numFmtId="38" fontId="3" fillId="5" borderId="2" xfId="37" applyNumberFormat="1" applyFill="1" applyBorder="1" applyAlignment="1">
      <alignment horizontal="center" wrapText="1"/>
    </xf>
    <xf numFmtId="38" fontId="41" fillId="0" borderId="5" xfId="37" applyNumberFormat="1" applyFont="1" applyBorder="1" applyAlignment="1">
      <alignment horizontal="left" wrapText="1"/>
    </xf>
    <xf numFmtId="38" fontId="41" fillId="0" borderId="4" xfId="37" applyNumberFormat="1" applyFont="1" applyFill="1" applyBorder="1"/>
    <xf numFmtId="38" fontId="29" fillId="0" borderId="5" xfId="37" applyNumberFormat="1" applyFont="1" applyBorder="1"/>
    <xf numFmtId="49" fontId="29" fillId="0" borderId="5" xfId="37" applyNumberFormat="1" applyFont="1" applyBorder="1"/>
    <xf numFmtId="38" fontId="3" fillId="0" borderId="5" xfId="37" applyNumberFormat="1" applyBorder="1" applyAlignment="1">
      <alignment horizontal="left"/>
    </xf>
    <xf numFmtId="38" fontId="3" fillId="0" borderId="2" xfId="37" applyNumberFormat="1" applyBorder="1" applyAlignment="1">
      <alignment horizontal="left"/>
    </xf>
    <xf numFmtId="38" fontId="3" fillId="5" borderId="4" xfId="37" applyNumberFormat="1" applyFill="1" applyBorder="1" applyAlignment="1">
      <alignment horizontal="left"/>
    </xf>
    <xf numFmtId="38" fontId="41" fillId="0" borderId="2" xfId="37" applyNumberFormat="1" applyFont="1" applyFill="1" applyBorder="1" applyAlignment="1">
      <alignment horizontal="right"/>
    </xf>
    <xf numFmtId="38" fontId="3" fillId="0" borderId="4" xfId="37" applyNumberFormat="1" applyBorder="1" applyAlignment="1">
      <alignment horizontal="left"/>
    </xf>
    <xf numFmtId="38" fontId="29" fillId="0" borderId="5" xfId="37" applyNumberFormat="1" applyFont="1" applyFill="1" applyBorder="1"/>
    <xf numFmtId="0" fontId="29" fillId="3" borderId="5" xfId="37" applyFont="1" applyFill="1" applyBorder="1" applyAlignment="1"/>
    <xf numFmtId="38" fontId="3" fillId="3" borderId="4" xfId="37" applyNumberFormat="1" applyFill="1" applyBorder="1" applyAlignment="1">
      <alignment horizontal="left" wrapText="1"/>
    </xf>
    <xf numFmtId="0" fontId="29" fillId="0" borderId="5" xfId="37" applyFont="1" applyFill="1" applyBorder="1" applyAlignment="1"/>
    <xf numFmtId="38" fontId="3" fillId="0" borderId="2" xfId="37" applyNumberFormat="1" applyFill="1" applyBorder="1" applyAlignment="1">
      <alignment horizontal="left" wrapText="1"/>
    </xf>
    <xf numFmtId="38" fontId="3" fillId="0" borderId="4" xfId="37" applyNumberFormat="1" applyFill="1" applyBorder="1" applyAlignment="1">
      <alignment horizontal="left" wrapText="1"/>
    </xf>
    <xf numFmtId="38" fontId="3" fillId="5" borderId="4" xfId="37" applyNumberFormat="1" applyFill="1" applyBorder="1" applyAlignment="1">
      <alignment horizontal="left" wrapText="1"/>
    </xf>
    <xf numFmtId="38" fontId="4" fillId="0" borderId="2" xfId="37" applyNumberFormat="1" applyFont="1" applyFill="1" applyBorder="1"/>
    <xf numFmtId="38" fontId="4" fillId="0" borderId="0" xfId="37" applyNumberFormat="1" applyFont="1" applyFill="1" applyBorder="1"/>
    <xf numFmtId="38" fontId="4" fillId="0" borderId="5" xfId="37" applyNumberFormat="1" applyFont="1" applyFill="1" applyBorder="1"/>
    <xf numFmtId="38" fontId="29" fillId="0" borderId="2" xfId="37" applyNumberFormat="1" applyFont="1" applyFill="1" applyBorder="1"/>
    <xf numFmtId="0" fontId="31" fillId="0" borderId="2" xfId="37" applyFont="1" applyFill="1" applyBorder="1"/>
    <xf numFmtId="38" fontId="3" fillId="0" borderId="5" xfId="37" applyNumberFormat="1" applyFill="1" applyBorder="1" applyAlignment="1">
      <alignment horizontal="left" wrapText="1"/>
    </xf>
    <xf numFmtId="38" fontId="41" fillId="0" borderId="2" xfId="37" applyNumberFormat="1" applyFont="1" applyFill="1" applyBorder="1"/>
    <xf numFmtId="38" fontId="3" fillId="0" borderId="5" xfId="37" applyNumberFormat="1" applyFill="1" applyBorder="1"/>
    <xf numFmtId="38" fontId="4" fillId="3" borderId="5" xfId="37" applyNumberFormat="1" applyFont="1" applyFill="1" applyBorder="1"/>
    <xf numFmtId="0" fontId="29" fillId="0" borderId="2" xfId="37" applyFont="1" applyFill="1" applyBorder="1"/>
    <xf numFmtId="38" fontId="29" fillId="0" borderId="2" xfId="37" applyNumberFormat="1" applyFont="1" applyFill="1" applyBorder="1" applyAlignment="1">
      <alignment vertical="top"/>
    </xf>
    <xf numFmtId="0" fontId="31" fillId="0" borderId="2" xfId="37" applyFont="1" applyFill="1" applyBorder="1" applyAlignment="1">
      <alignment vertical="top" wrapText="1"/>
    </xf>
    <xf numFmtId="0" fontId="29" fillId="3" borderId="5" xfId="37" applyFont="1" applyFill="1" applyBorder="1"/>
    <xf numFmtId="0" fontId="29" fillId="0" borderId="5" xfId="37" applyFont="1" applyFill="1" applyBorder="1"/>
    <xf numFmtId="38" fontId="3" fillId="3" borderId="5" xfId="37" applyNumberFormat="1" applyFill="1" applyBorder="1" applyAlignment="1">
      <alignment wrapText="1"/>
    </xf>
    <xf numFmtId="38" fontId="3" fillId="3" borderId="2" xfId="37" applyNumberFormat="1" applyFill="1" applyBorder="1" applyAlignment="1">
      <alignment wrapText="1"/>
    </xf>
    <xf numFmtId="38" fontId="3" fillId="0" borderId="5" xfId="37" applyNumberFormat="1" applyFill="1" applyBorder="1" applyAlignment="1">
      <alignment wrapText="1"/>
    </xf>
    <xf numFmtId="38" fontId="3" fillId="0" borderId="2" xfId="37" applyNumberFormat="1" applyFill="1" applyBorder="1" applyAlignment="1">
      <alignment wrapText="1"/>
    </xf>
    <xf numFmtId="38" fontId="29" fillId="0" borderId="2" xfId="37" applyNumberFormat="1" applyFont="1" applyBorder="1" applyAlignment="1">
      <alignment horizontal="right"/>
    </xf>
    <xf numFmtId="0" fontId="31" fillId="0" borderId="2" xfId="37" applyFont="1" applyBorder="1" applyAlignment="1">
      <alignment wrapText="1"/>
    </xf>
    <xf numFmtId="38" fontId="3" fillId="0" borderId="3" xfId="37" applyNumberFormat="1" applyFill="1" applyBorder="1"/>
    <xf numFmtId="38" fontId="29" fillId="0" borderId="3" xfId="37" applyNumberFormat="1" applyFont="1" applyFill="1" applyBorder="1" applyAlignment="1">
      <alignment vertical="center"/>
    </xf>
    <xf numFmtId="0" fontId="28" fillId="2" borderId="20" xfId="37" applyFont="1" applyFill="1" applyBorder="1" applyAlignment="1">
      <alignment vertical="center"/>
    </xf>
    <xf numFmtId="38" fontId="3" fillId="2" borderId="21" xfId="37" applyNumberFormat="1" applyFill="1" applyBorder="1" applyAlignment="1">
      <alignment vertical="center" wrapText="1"/>
    </xf>
    <xf numFmtId="38" fontId="3" fillId="2" borderId="20" xfId="37" applyNumberFormat="1" applyFill="1" applyBorder="1" applyAlignment="1">
      <alignment vertical="center" wrapText="1"/>
    </xf>
    <xf numFmtId="38" fontId="4" fillId="2" borderId="20" xfId="37" applyNumberFormat="1" applyFont="1" applyFill="1" applyBorder="1" applyAlignment="1">
      <alignment vertical="center"/>
    </xf>
    <xf numFmtId="38" fontId="29" fillId="0" borderId="5" xfId="37" applyNumberFormat="1" applyFont="1" applyFill="1" applyBorder="1" applyAlignment="1">
      <alignment vertical="top"/>
    </xf>
    <xf numFmtId="0" fontId="31" fillId="0" borderId="5" xfId="37" applyFont="1" applyFill="1" applyBorder="1" applyAlignment="1">
      <alignment vertical="top" wrapText="1"/>
    </xf>
    <xf numFmtId="38" fontId="3" fillId="5" borderId="5" xfId="37" applyNumberFormat="1" applyFill="1" applyBorder="1" applyAlignment="1">
      <alignment horizontal="left" wrapText="1"/>
    </xf>
    <xf numFmtId="38" fontId="3" fillId="0" borderId="0" xfId="37" applyNumberFormat="1" applyFill="1" applyBorder="1"/>
    <xf numFmtId="38" fontId="3" fillId="0" borderId="1" xfId="37" applyNumberFormat="1" applyBorder="1"/>
    <xf numFmtId="0" fontId="2" fillId="0" borderId="0" xfId="41"/>
    <xf numFmtId="3" fontId="18" fillId="0" borderId="12" xfId="37" applyNumberFormat="1" applyFont="1" applyBorder="1" applyAlignment="1" applyProtection="1">
      <alignment wrapText="1"/>
      <protection hidden="1"/>
    </xf>
    <xf numFmtId="0" fontId="29" fillId="6" borderId="1" xfId="41" applyFont="1" applyFill="1" applyBorder="1" applyAlignment="1">
      <alignment horizontal="center" vertical="center" wrapText="1"/>
    </xf>
    <xf numFmtId="0" fontId="29" fillId="2" borderId="1" xfId="41" applyFont="1" applyFill="1" applyBorder="1" applyAlignment="1">
      <alignment horizontal="left" vertical="center" wrapText="1"/>
    </xf>
    <xf numFmtId="0" fontId="44" fillId="2" borderId="8" xfId="41" applyFont="1" applyFill="1" applyBorder="1" applyAlignment="1">
      <alignment vertical="center" wrapText="1"/>
    </xf>
    <xf numFmtId="3" fontId="3" fillId="6" borderId="1" xfId="37" applyNumberFormat="1" applyFont="1" applyFill="1" applyBorder="1" applyAlignment="1" applyProtection="1">
      <alignment horizontal="center" vertical="center" wrapText="1"/>
      <protection hidden="1"/>
    </xf>
    <xf numFmtId="0" fontId="3" fillId="6" borderId="13" xfId="37" applyNumberFormat="1" applyFont="1" applyFill="1" applyBorder="1" applyAlignment="1" applyProtection="1">
      <alignment horizontal="center" vertical="center" wrapText="1"/>
      <protection hidden="1"/>
    </xf>
    <xf numFmtId="0" fontId="3" fillId="6" borderId="1" xfId="37" applyNumberFormat="1" applyFont="1" applyFill="1" applyBorder="1" applyAlignment="1" applyProtection="1">
      <alignment horizontal="center" vertical="center" wrapText="1"/>
      <protection hidden="1"/>
    </xf>
    <xf numFmtId="0" fontId="29" fillId="6" borderId="2" xfId="41" applyFont="1" applyFill="1" applyBorder="1" applyAlignment="1">
      <alignment horizontal="center" vertical="top" wrapText="1"/>
    </xf>
    <xf numFmtId="0" fontId="29" fillId="2" borderId="2" xfId="41" applyFont="1" applyFill="1" applyBorder="1" applyAlignment="1">
      <alignment horizontal="center" vertical="top" wrapText="1"/>
    </xf>
    <xf numFmtId="1" fontId="3" fillId="6" borderId="2" xfId="37" applyNumberFormat="1" applyFont="1" applyFill="1" applyBorder="1" applyAlignment="1" applyProtection="1">
      <alignment horizontal="center" vertical="center" wrapText="1"/>
      <protection hidden="1"/>
    </xf>
    <xf numFmtId="1" fontId="37" fillId="6" borderId="2" xfId="41" applyNumberFormat="1" applyFont="1" applyFill="1" applyBorder="1" applyAlignment="1">
      <alignment horizontal="center" vertical="center" wrapText="1"/>
    </xf>
    <xf numFmtId="1" fontId="3" fillId="6" borderId="0" xfId="37" applyNumberFormat="1" applyFont="1" applyFill="1" applyBorder="1" applyAlignment="1" applyProtection="1">
      <alignment horizontal="center" vertical="center"/>
      <protection hidden="1"/>
    </xf>
    <xf numFmtId="1" fontId="3" fillId="6" borderId="2" xfId="37" applyNumberFormat="1" applyFont="1" applyFill="1" applyBorder="1" applyAlignment="1" applyProtection="1">
      <alignment horizontal="center" vertical="center"/>
      <protection hidden="1"/>
    </xf>
    <xf numFmtId="0" fontId="29" fillId="6" borderId="3" xfId="41" applyFont="1" applyFill="1" applyBorder="1" applyAlignment="1">
      <alignment horizontal="center" vertical="center" wrapText="1"/>
    </xf>
    <xf numFmtId="0" fontId="29" fillId="2" borderId="3" xfId="41" applyFont="1" applyFill="1" applyBorder="1" applyAlignment="1">
      <alignment horizontal="center" vertical="center" wrapText="1"/>
    </xf>
    <xf numFmtId="0" fontId="29" fillId="2" borderId="9" xfId="41" applyFont="1" applyFill="1" applyBorder="1" applyAlignment="1">
      <alignment horizontal="center" vertical="center" wrapText="1"/>
    </xf>
    <xf numFmtId="38" fontId="29" fillId="0" borderId="1" xfId="41" applyNumberFormat="1" applyFont="1" applyBorder="1"/>
    <xf numFmtId="0" fontId="29" fillId="0" borderId="1" xfId="41" applyFont="1" applyBorder="1"/>
    <xf numFmtId="38" fontId="2" fillId="0" borderId="8" xfId="41" applyNumberFormat="1" applyBorder="1" applyAlignment="1">
      <alignment horizontal="left" wrapText="1"/>
    </xf>
    <xf numFmtId="38" fontId="2" fillId="0" borderId="1" xfId="41" applyNumberFormat="1" applyFill="1" applyBorder="1" applyAlignment="1">
      <alignment horizontal="left" wrapText="1"/>
    </xf>
    <xf numFmtId="38" fontId="2" fillId="0" borderId="6" xfId="41" applyNumberFormat="1" applyFill="1" applyBorder="1"/>
    <xf numFmtId="38" fontId="2" fillId="0" borderId="1" xfId="41" applyNumberFormat="1" applyFill="1" applyBorder="1"/>
    <xf numFmtId="38" fontId="2" fillId="0" borderId="6" xfId="41" applyNumberFormat="1" applyBorder="1"/>
    <xf numFmtId="38" fontId="2" fillId="0" borderId="1" xfId="41" applyNumberFormat="1" applyBorder="1"/>
    <xf numFmtId="38" fontId="2" fillId="0" borderId="8" xfId="41" applyNumberFormat="1" applyBorder="1"/>
    <xf numFmtId="38" fontId="29" fillId="0" borderId="2" xfId="41" applyNumberFormat="1" applyFont="1" applyBorder="1"/>
    <xf numFmtId="0" fontId="31" fillId="0" borderId="2" xfId="41" applyFont="1" applyBorder="1"/>
    <xf numFmtId="38" fontId="2" fillId="0" borderId="5" xfId="41" applyNumberFormat="1" applyBorder="1" applyAlignment="1">
      <alignment horizontal="left" wrapText="1"/>
    </xf>
    <xf numFmtId="38" fontId="2" fillId="0" borderId="2" xfId="41" applyNumberFormat="1" applyFill="1" applyBorder="1" applyAlignment="1">
      <alignment horizontal="left" wrapText="1"/>
    </xf>
    <xf numFmtId="38" fontId="2" fillId="0" borderId="4" xfId="41" applyNumberFormat="1" applyFill="1" applyBorder="1"/>
    <xf numFmtId="38" fontId="2" fillId="0" borderId="2" xfId="41" applyNumberFormat="1" applyFill="1" applyBorder="1"/>
    <xf numFmtId="38" fontId="2" fillId="0" borderId="4" xfId="41" applyNumberFormat="1" applyBorder="1"/>
    <xf numFmtId="38" fontId="2" fillId="0" borderId="2" xfId="41" applyNumberFormat="1" applyBorder="1"/>
    <xf numFmtId="38" fontId="2" fillId="0" borderId="5" xfId="41" applyNumberFormat="1" applyBorder="1"/>
    <xf numFmtId="0" fontId="45" fillId="0" borderId="2" xfId="37" applyFont="1" applyBorder="1"/>
    <xf numFmtId="38" fontId="2" fillId="0" borderId="2" xfId="41" applyNumberFormat="1" applyBorder="1" applyAlignment="1">
      <alignment horizontal="left" wrapText="1"/>
    </xf>
    <xf numFmtId="38" fontId="2" fillId="0" borderId="0" xfId="41" applyNumberFormat="1" applyBorder="1" applyAlignment="1">
      <alignment horizontal="left" wrapText="1"/>
    </xf>
    <xf numFmtId="0" fontId="29" fillId="0" borderId="7" xfId="37" applyFont="1" applyBorder="1"/>
    <xf numFmtId="0" fontId="46" fillId="0" borderId="7" xfId="37" applyFont="1" applyBorder="1" applyAlignment="1">
      <alignment wrapText="1"/>
    </xf>
    <xf numFmtId="38" fontId="3" fillId="0" borderId="7" xfId="37" applyNumberFormat="1" applyBorder="1" applyAlignment="1">
      <alignment horizontal="left" wrapText="1"/>
    </xf>
    <xf numFmtId="38" fontId="3" fillId="0" borderId="7" xfId="37" applyNumberFormat="1" applyFill="1" applyBorder="1" applyAlignment="1">
      <alignment horizontal="left" wrapText="1"/>
    </xf>
    <xf numFmtId="38" fontId="46" fillId="0" borderId="7" xfId="37" applyNumberFormat="1" applyFont="1" applyBorder="1" applyAlignment="1">
      <alignment horizontal="left" wrapText="1"/>
    </xf>
    <xf numFmtId="38" fontId="46" fillId="0" borderId="7" xfId="37" applyNumberFormat="1" applyFont="1" applyFill="1" applyBorder="1" applyAlignment="1">
      <alignment horizontal="left" wrapText="1"/>
    </xf>
    <xf numFmtId="38" fontId="47" fillId="0" borderId="7" xfId="37" applyNumberFormat="1" applyFont="1" applyBorder="1" applyAlignment="1">
      <alignment horizontal="left" wrapText="1"/>
    </xf>
    <xf numFmtId="38" fontId="47" fillId="0" borderId="7" xfId="37" applyNumberFormat="1" applyFont="1" applyFill="1" applyBorder="1" applyAlignment="1">
      <alignment horizontal="left" wrapText="1"/>
    </xf>
    <xf numFmtId="38" fontId="39" fillId="0" borderId="7" xfId="37" applyNumberFormat="1" applyFont="1" applyBorder="1" applyAlignment="1">
      <alignment horizontal="left" wrapText="1"/>
    </xf>
    <xf numFmtId="38" fontId="39" fillId="0" borderId="7" xfId="37" applyNumberFormat="1" applyFont="1" applyFill="1" applyBorder="1" applyAlignment="1">
      <alignment horizontal="left" wrapText="1"/>
    </xf>
    <xf numFmtId="38" fontId="48" fillId="0" borderId="7" xfId="37" applyNumberFormat="1" applyFont="1" applyBorder="1" applyAlignment="1">
      <alignment horizontal="left" wrapText="1"/>
    </xf>
    <xf numFmtId="38" fontId="48" fillId="0" borderId="7" xfId="37" applyNumberFormat="1" applyFont="1" applyFill="1" applyBorder="1" applyAlignment="1">
      <alignment horizontal="left" wrapText="1"/>
    </xf>
    <xf numFmtId="0" fontId="2" fillId="0" borderId="0" xfId="41" applyBorder="1"/>
    <xf numFmtId="0" fontId="49" fillId="0" borderId="1" xfId="41" applyFont="1" applyBorder="1"/>
    <xf numFmtId="3" fontId="49" fillId="0" borderId="1" xfId="41" applyNumberFormat="1" applyFont="1" applyBorder="1" applyAlignment="1">
      <alignment horizontal="right"/>
    </xf>
    <xf numFmtId="0" fontId="28" fillId="0" borderId="22" xfId="37" applyFont="1" applyBorder="1"/>
    <xf numFmtId="0" fontId="40" fillId="0" borderId="23" xfId="41" applyFont="1" applyBorder="1"/>
    <xf numFmtId="0" fontId="50" fillId="0" borderId="24" xfId="41" applyFont="1" applyBorder="1"/>
    <xf numFmtId="3" fontId="50" fillId="0" borderId="24" xfId="41" applyNumberFormat="1" applyFont="1" applyBorder="1" applyAlignment="1">
      <alignment horizontal="right"/>
    </xf>
    <xf numFmtId="0" fontId="40" fillId="0" borderId="0" xfId="41" applyFont="1"/>
    <xf numFmtId="0" fontId="49" fillId="0" borderId="0" xfId="41" applyFont="1" applyFill="1"/>
    <xf numFmtId="3" fontId="49" fillId="0" borderId="0" xfId="41" applyNumberFormat="1" applyFont="1" applyAlignment="1">
      <alignment horizontal="right"/>
    </xf>
    <xf numFmtId="0" fontId="2" fillId="0" borderId="0" xfId="41" applyFill="1"/>
    <xf numFmtId="3" fontId="2" fillId="0" borderId="0" xfId="41" applyNumberFormat="1"/>
    <xf numFmtId="3" fontId="11" fillId="0" borderId="0" xfId="6" applyNumberFormat="1"/>
    <xf numFmtId="38" fontId="46" fillId="0" borderId="7" xfId="37" applyNumberFormat="1" applyFont="1" applyFill="1" applyBorder="1" applyAlignment="1">
      <alignment horizontal="right"/>
    </xf>
    <xf numFmtId="38" fontId="3" fillId="0" borderId="7" xfId="37" applyNumberFormat="1" applyFill="1" applyBorder="1" applyAlignment="1"/>
    <xf numFmtId="38" fontId="46" fillId="0" borderId="7" xfId="37" applyNumberFormat="1" applyFont="1" applyFill="1" applyBorder="1" applyAlignment="1"/>
    <xf numFmtId="38" fontId="39" fillId="0" borderId="7" xfId="37" applyNumberFormat="1" applyFont="1" applyFill="1" applyBorder="1" applyAlignment="1"/>
    <xf numFmtId="38" fontId="47" fillId="0" borderId="7" xfId="37" applyNumberFormat="1" applyFont="1" applyFill="1" applyBorder="1" applyAlignment="1"/>
    <xf numFmtId="38" fontId="48" fillId="0" borderId="7" xfId="37" applyNumberFormat="1" applyFont="1" applyFill="1" applyBorder="1" applyAlignment="1"/>
    <xf numFmtId="3" fontId="49" fillId="0" borderId="1" xfId="41" applyNumberFormat="1" applyFont="1" applyBorder="1" applyAlignment="1"/>
    <xf numFmtId="3" fontId="50" fillId="0" borderId="24" xfId="41" applyNumberFormat="1" applyFont="1" applyBorder="1" applyAlignment="1"/>
    <xf numFmtId="3" fontId="50" fillId="0" borderId="25" xfId="41" applyNumberFormat="1" applyFont="1" applyBorder="1" applyAlignment="1"/>
    <xf numFmtId="3" fontId="49" fillId="0" borderId="0" xfId="41" applyNumberFormat="1" applyFont="1" applyAlignment="1"/>
    <xf numFmtId="0" fontId="1" fillId="0" borderId="0" xfId="43"/>
    <xf numFmtId="0" fontId="29" fillId="6" borderId="1" xfId="43" applyFont="1" applyFill="1" applyBorder="1" applyAlignment="1">
      <alignment horizontal="center" vertical="center" wrapText="1"/>
    </xf>
    <xf numFmtId="0" fontId="29" fillId="2" borderId="1" xfId="43" applyFont="1" applyFill="1" applyBorder="1" applyAlignment="1">
      <alignment horizontal="left" vertical="center" wrapText="1"/>
    </xf>
    <xf numFmtId="0" fontId="44" fillId="2" borderId="8" xfId="43" applyFont="1" applyFill="1" applyBorder="1" applyAlignment="1">
      <alignment vertical="center" wrapText="1"/>
    </xf>
    <xf numFmtId="0" fontId="29" fillId="6" borderId="2" xfId="43" applyFont="1" applyFill="1" applyBorder="1" applyAlignment="1">
      <alignment horizontal="center" vertical="top" wrapText="1"/>
    </xf>
    <xf numFmtId="0" fontId="29" fillId="2" borderId="2" xfId="43" applyFont="1" applyFill="1" applyBorder="1" applyAlignment="1">
      <alignment horizontal="center" vertical="top" wrapText="1"/>
    </xf>
    <xf numFmtId="1" fontId="37" fillId="6" borderId="2" xfId="43" applyNumberFormat="1" applyFont="1" applyFill="1" applyBorder="1" applyAlignment="1">
      <alignment horizontal="center" vertical="center" wrapText="1"/>
    </xf>
    <xf numFmtId="0" fontId="29" fillId="6" borderId="3" xfId="43" applyFont="1" applyFill="1" applyBorder="1" applyAlignment="1">
      <alignment horizontal="center" vertical="center" wrapText="1"/>
    </xf>
    <xf numFmtId="0" fontId="29" fillId="2" borderId="3" xfId="43" applyFont="1" applyFill="1" applyBorder="1" applyAlignment="1">
      <alignment horizontal="center" vertical="center" wrapText="1"/>
    </xf>
    <xf numFmtId="0" fontId="29" fillId="2" borderId="9" xfId="43" applyFont="1" applyFill="1" applyBorder="1" applyAlignment="1">
      <alignment horizontal="center" vertical="center" wrapText="1"/>
    </xf>
    <xf numFmtId="38" fontId="29" fillId="0" borderId="1" xfId="43" applyNumberFormat="1" applyFont="1" applyBorder="1"/>
    <xf numFmtId="0" fontId="29" fillId="0" borderId="1" xfId="43" applyFont="1" applyBorder="1"/>
    <xf numFmtId="38" fontId="1" fillId="0" borderId="8" xfId="43" applyNumberFormat="1" applyBorder="1" applyAlignment="1">
      <alignment horizontal="left" wrapText="1"/>
    </xf>
    <xf numFmtId="38" fontId="1" fillId="0" borderId="1" xfId="43" applyNumberFormat="1" applyFill="1" applyBorder="1" applyAlignment="1">
      <alignment horizontal="left" wrapText="1"/>
    </xf>
    <xf numFmtId="38" fontId="1" fillId="0" borderId="6" xfId="43" applyNumberFormat="1" applyFill="1" applyBorder="1"/>
    <xf numFmtId="38" fontId="1" fillId="0" borderId="1" xfId="43" applyNumberFormat="1" applyFill="1" applyBorder="1"/>
    <xf numFmtId="38" fontId="1" fillId="0" borderId="6" xfId="43" applyNumberFormat="1" applyBorder="1"/>
    <xf numFmtId="38" fontId="1" fillId="0" borderId="1" xfId="43" applyNumberFormat="1" applyBorder="1"/>
    <xf numFmtId="38" fontId="1" fillId="0" borderId="8" xfId="43" applyNumberFormat="1" applyBorder="1"/>
    <xf numFmtId="38" fontId="29" fillId="0" borderId="2" xfId="43" applyNumberFormat="1" applyFont="1" applyBorder="1"/>
    <xf numFmtId="0" fontId="31" fillId="0" borderId="2" xfId="43" applyFont="1" applyBorder="1"/>
    <xf numFmtId="38" fontId="1" fillId="0" borderId="5" xfId="43" applyNumberFormat="1" applyBorder="1" applyAlignment="1">
      <alignment horizontal="left" wrapText="1"/>
    </xf>
    <xf numFmtId="38" fontId="1" fillId="0" borderId="2" xfId="43" applyNumberFormat="1" applyFill="1" applyBorder="1" applyAlignment="1">
      <alignment horizontal="left" wrapText="1"/>
    </xf>
    <xf numFmtId="38" fontId="1" fillId="0" borderId="4" xfId="43" applyNumberFormat="1" applyFill="1" applyBorder="1"/>
    <xf numFmtId="38" fontId="1" fillId="0" borderId="2" xfId="43" applyNumberFormat="1" applyFill="1" applyBorder="1"/>
    <xf numFmtId="38" fontId="1" fillId="0" borderId="4" xfId="43" applyNumberFormat="1" applyBorder="1"/>
    <xf numFmtId="38" fontId="1" fillId="0" borderId="2" xfId="43" applyNumberFormat="1" applyBorder="1"/>
    <xf numFmtId="38" fontId="1" fillId="0" borderId="5" xfId="43" applyNumberFormat="1" applyBorder="1"/>
    <xf numFmtId="0" fontId="45" fillId="0" borderId="5" xfId="43" applyFont="1" applyBorder="1"/>
    <xf numFmtId="38" fontId="1" fillId="0" borderId="2" xfId="43" applyNumberFormat="1" applyBorder="1" applyAlignment="1">
      <alignment horizontal="left" wrapText="1"/>
    </xf>
    <xf numFmtId="38" fontId="1" fillId="0" borderId="0" xfId="43" applyNumberFormat="1" applyBorder="1" applyAlignment="1">
      <alignment horizontal="left" wrapText="1"/>
    </xf>
    <xf numFmtId="38" fontId="3" fillId="0" borderId="2" xfId="37" applyNumberFormat="1" applyFont="1" applyBorder="1"/>
    <xf numFmtId="0" fontId="3" fillId="0" borderId="5" xfId="37" applyFont="1" applyBorder="1"/>
    <xf numFmtId="0" fontId="3" fillId="0" borderId="7" xfId="37" applyFont="1" applyFill="1" applyBorder="1" applyAlignment="1">
      <alignment wrapText="1"/>
    </xf>
    <xf numFmtId="0" fontId="3" fillId="0" borderId="7" xfId="37" applyFont="1" applyFill="1" applyBorder="1"/>
    <xf numFmtId="38" fontId="3" fillId="0" borderId="7" xfId="37" applyNumberFormat="1" applyFont="1" applyFill="1" applyBorder="1" applyAlignment="1">
      <alignment horizontal="left" wrapText="1"/>
    </xf>
    <xf numFmtId="3" fontId="3" fillId="0" borderId="7" xfId="37" applyNumberFormat="1" applyFont="1" applyFill="1" applyBorder="1" applyAlignment="1">
      <alignment horizontal="right"/>
    </xf>
    <xf numFmtId="0" fontId="52" fillId="0" borderId="5" xfId="37" applyFont="1" applyBorder="1"/>
    <xf numFmtId="0" fontId="49" fillId="0" borderId="7" xfId="37" applyFont="1" applyFill="1" applyBorder="1" applyAlignment="1">
      <alignment wrapText="1"/>
    </xf>
    <xf numFmtId="0" fontId="53" fillId="0" borderId="7" xfId="37" applyFont="1" applyFill="1" applyBorder="1"/>
    <xf numFmtId="0" fontId="49" fillId="0" borderId="7" xfId="37" applyFont="1" applyFill="1" applyBorder="1" applyAlignment="1">
      <alignment horizontal="center"/>
    </xf>
    <xf numFmtId="0" fontId="53" fillId="0" borderId="5" xfId="37" applyFont="1" applyFill="1" applyBorder="1"/>
    <xf numFmtId="0" fontId="3" fillId="0" borderId="0" xfId="37" applyFont="1"/>
    <xf numFmtId="0" fontId="3" fillId="0" borderId="0" xfId="37"/>
    <xf numFmtId="0" fontId="1" fillId="0" borderId="0" xfId="43" applyBorder="1"/>
    <xf numFmtId="0" fontId="49" fillId="0" borderId="1" xfId="43" applyFont="1" applyFill="1" applyBorder="1"/>
    <xf numFmtId="3" fontId="49" fillId="0" borderId="1" xfId="43" applyNumberFormat="1" applyFont="1" applyFill="1" applyBorder="1" applyAlignment="1">
      <alignment horizontal="right"/>
    </xf>
    <xf numFmtId="3" fontId="3" fillId="0" borderId="1" xfId="43" applyNumberFormat="1" applyFont="1" applyFill="1" applyBorder="1" applyAlignment="1">
      <alignment horizontal="right"/>
    </xf>
    <xf numFmtId="3" fontId="3" fillId="0" borderId="1" xfId="43" applyNumberFormat="1" applyFont="1" applyBorder="1" applyAlignment="1">
      <alignment horizontal="right"/>
    </xf>
    <xf numFmtId="38" fontId="28" fillId="0" borderId="22" xfId="43" applyNumberFormat="1" applyFont="1" applyBorder="1"/>
    <xf numFmtId="0" fontId="40" fillId="0" borderId="23" xfId="43" applyFont="1" applyBorder="1"/>
    <xf numFmtId="0" fontId="50" fillId="0" borderId="24" xfId="43" applyFont="1" applyBorder="1"/>
    <xf numFmtId="3" fontId="50" fillId="0" borderId="24" xfId="43" applyNumberFormat="1" applyFont="1" applyBorder="1" applyAlignment="1">
      <alignment horizontal="right"/>
    </xf>
    <xf numFmtId="0" fontId="40" fillId="0" borderId="0" xfId="43" applyFont="1"/>
    <xf numFmtId="0" fontId="49" fillId="0" borderId="0" xfId="43" applyFont="1" applyFill="1"/>
    <xf numFmtId="3" fontId="49" fillId="0" borderId="0" xfId="43" applyNumberFormat="1" applyFont="1" applyAlignment="1">
      <alignment horizontal="right"/>
    </xf>
    <xf numFmtId="0" fontId="1" fillId="0" borderId="0" xfId="43" applyFill="1"/>
    <xf numFmtId="0" fontId="37" fillId="0" borderId="7" xfId="43" applyFont="1" applyBorder="1" applyAlignment="1">
      <alignment horizontal="left" indent="1"/>
    </xf>
    <xf numFmtId="0" fontId="37" fillId="0" borderId="7" xfId="43" applyFont="1" applyBorder="1"/>
    <xf numFmtId="165" fontId="29" fillId="0" borderId="16" xfId="42" applyNumberFormat="1" applyFont="1" applyBorder="1"/>
    <xf numFmtId="165" fontId="37" fillId="0" borderId="7" xfId="42" applyNumberFormat="1" applyFont="1" applyBorder="1"/>
    <xf numFmtId="0" fontId="37" fillId="0" borderId="7" xfId="43" applyFont="1" applyBorder="1" applyAlignment="1">
      <alignment wrapText="1"/>
    </xf>
    <xf numFmtId="0" fontId="37" fillId="0" borderId="7" xfId="43" applyFont="1" applyBorder="1" applyAlignment="1">
      <alignment horizontal="left" indent="2"/>
    </xf>
    <xf numFmtId="0" fontId="37" fillId="0" borderId="16" xfId="43" applyFont="1" applyBorder="1"/>
    <xf numFmtId="165" fontId="37" fillId="0" borderId="16" xfId="42" applyNumberFormat="1" applyFont="1" applyBorder="1"/>
    <xf numFmtId="165" fontId="37" fillId="6" borderId="16" xfId="38" applyNumberFormat="1" applyFont="1" applyFill="1" applyBorder="1"/>
    <xf numFmtId="165" fontId="37" fillId="6" borderId="7" xfId="38" applyNumberFormat="1" applyFont="1" applyFill="1" applyBorder="1"/>
    <xf numFmtId="3" fontId="4" fillId="0" borderId="2" xfId="0" applyNumberFormat="1" applyFont="1" applyFill="1" applyBorder="1" applyAlignment="1" applyProtection="1">
      <alignment wrapText="1"/>
      <protection hidden="1"/>
    </xf>
    <xf numFmtId="3" fontId="3" fillId="0" borderId="2" xfId="0" applyNumberFormat="1" applyFont="1" applyBorder="1" applyAlignment="1" applyProtection="1">
      <alignment wrapText="1"/>
      <protection hidden="1"/>
    </xf>
    <xf numFmtId="3" fontId="1" fillId="0" borderId="0" xfId="43" applyNumberFormat="1"/>
    <xf numFmtId="49" fontId="37" fillId="0" borderId="7" xfId="42" applyNumberFormat="1" applyFont="1" applyBorder="1" applyAlignment="1">
      <alignment horizontal="center"/>
    </xf>
    <xf numFmtId="165" fontId="35" fillId="0" borderId="0" xfId="38" applyNumberFormat="1" applyFont="1"/>
    <xf numFmtId="0" fontId="23" fillId="4" borderId="8" xfId="6" applyFont="1" applyFill="1" applyBorder="1" applyAlignment="1">
      <alignment horizontal="center" vertical="center"/>
    </xf>
    <xf numFmtId="0" fontId="23" fillId="4" borderId="13" xfId="6" applyFont="1" applyFill="1" applyBorder="1" applyAlignment="1">
      <alignment horizontal="center" vertical="center"/>
    </xf>
    <xf numFmtId="0" fontId="23" fillId="4" borderId="6" xfId="6" applyFont="1" applyFill="1" applyBorder="1" applyAlignment="1">
      <alignment horizontal="center" vertical="center"/>
    </xf>
    <xf numFmtId="0" fontId="23" fillId="2" borderId="9" xfId="6" applyFont="1" applyFill="1" applyBorder="1" applyAlignment="1">
      <alignment horizontal="center" vertical="center"/>
    </xf>
    <xf numFmtId="0" fontId="5" fillId="2" borderId="15" xfId="0" applyFont="1" applyFill="1" applyBorder="1" applyAlignment="1">
      <alignment horizontal="center" vertical="center"/>
    </xf>
    <xf numFmtId="0" fontId="5" fillId="2" borderId="10" xfId="0" applyFont="1" applyFill="1" applyBorder="1" applyAlignment="1">
      <alignment horizontal="center" vertical="center"/>
    </xf>
    <xf numFmtId="0" fontId="17" fillId="0" borderId="0" xfId="6" applyFont="1" applyBorder="1" applyAlignment="1">
      <alignment vertical="center"/>
    </xf>
    <xf numFmtId="0" fontId="17" fillId="0" borderId="0" xfId="0" applyFont="1" applyAlignment="1"/>
    <xf numFmtId="0" fontId="17" fillId="0" borderId="4" xfId="0" applyFont="1" applyBorder="1" applyAlignment="1"/>
    <xf numFmtId="0" fontId="17" fillId="0" borderId="5" xfId="6" applyFont="1" applyBorder="1" applyAlignment="1">
      <alignment horizontal="center" vertical="center"/>
    </xf>
    <xf numFmtId="0" fontId="17" fillId="0" borderId="0" xfId="6" applyFont="1" applyBorder="1" applyAlignment="1">
      <alignment horizontal="center" vertical="center"/>
    </xf>
    <xf numFmtId="0" fontId="5" fillId="0" borderId="0" xfId="0" applyFont="1" applyAlignment="1">
      <alignment horizontal="center" vertical="center"/>
    </xf>
    <xf numFmtId="0" fontId="5" fillId="0" borderId="4" xfId="0" applyFont="1" applyBorder="1" applyAlignment="1">
      <alignment horizontal="center" vertical="center"/>
    </xf>
    <xf numFmtId="0" fontId="17" fillId="0" borderId="4" xfId="6" applyFont="1" applyBorder="1" applyAlignment="1">
      <alignment horizontal="center" vertical="center"/>
    </xf>
    <xf numFmtId="0" fontId="23" fillId="0" borderId="11" xfId="6" applyFont="1" applyBorder="1" applyAlignment="1">
      <alignment horizontal="center" vertical="center"/>
    </xf>
    <xf numFmtId="0" fontId="23" fillId="0" borderId="12" xfId="6" applyFont="1" applyBorder="1" applyAlignment="1">
      <alignment horizontal="center" vertical="center"/>
    </xf>
    <xf numFmtId="0" fontId="23" fillId="0" borderId="16" xfId="6" applyFont="1" applyBorder="1" applyAlignment="1">
      <alignment horizontal="center" vertical="center"/>
    </xf>
    <xf numFmtId="0" fontId="17" fillId="0" borderId="11" xfId="0" applyFont="1" applyBorder="1" applyAlignment="1">
      <alignment horizontal="center" vertical="center"/>
    </xf>
    <xf numFmtId="0" fontId="17" fillId="0" borderId="12" xfId="0" applyFont="1" applyBorder="1" applyAlignment="1">
      <alignment horizontal="center" vertical="center"/>
    </xf>
    <xf numFmtId="0" fontId="17" fillId="0" borderId="16" xfId="0" applyFont="1" applyBorder="1" applyAlignment="1">
      <alignment horizontal="center" vertical="center"/>
    </xf>
    <xf numFmtId="3" fontId="3" fillId="0" borderId="11" xfId="0" applyNumberFormat="1" applyFont="1" applyBorder="1" applyAlignment="1" applyProtection="1">
      <alignment horizontal="center"/>
      <protection hidden="1"/>
    </xf>
    <xf numFmtId="3" fontId="3" fillId="0" borderId="12" xfId="0" applyNumberFormat="1" applyFont="1" applyBorder="1" applyAlignment="1" applyProtection="1">
      <alignment horizontal="center"/>
      <protection hidden="1"/>
    </xf>
    <xf numFmtId="3" fontId="3" fillId="6" borderId="8" xfId="0" applyNumberFormat="1" applyFont="1" applyFill="1" applyBorder="1" applyAlignment="1" applyProtection="1">
      <alignment horizontal="center" vertical="center"/>
      <protection hidden="1"/>
    </xf>
    <xf numFmtId="0" fontId="0" fillId="6" borderId="6" xfId="0" applyFill="1" applyBorder="1" applyAlignment="1">
      <alignment horizontal="center" vertical="center"/>
    </xf>
    <xf numFmtId="3" fontId="4" fillId="0" borderId="15" xfId="0" applyNumberFormat="1" applyFont="1" applyBorder="1" applyAlignment="1" applyProtection="1">
      <alignment wrapText="1"/>
      <protection hidden="1"/>
    </xf>
    <xf numFmtId="0" fontId="0" fillId="0" borderId="12" xfId="0" applyBorder="1" applyAlignment="1">
      <alignment wrapText="1"/>
    </xf>
    <xf numFmtId="0" fontId="0" fillId="0" borderId="16" xfId="0" applyBorder="1" applyAlignment="1">
      <alignment wrapText="1"/>
    </xf>
    <xf numFmtId="3" fontId="18" fillId="0" borderId="13" xfId="0" applyNumberFormat="1" applyFont="1" applyBorder="1" applyAlignment="1" applyProtection="1">
      <alignment wrapText="1"/>
      <protection hidden="1"/>
    </xf>
    <xf numFmtId="0" fontId="18" fillId="0" borderId="12" xfId="0" applyFont="1" applyBorder="1" applyAlignment="1">
      <alignment wrapText="1"/>
    </xf>
    <xf numFmtId="0" fontId="18" fillId="0" borderId="16" xfId="0" applyFont="1" applyBorder="1" applyAlignment="1">
      <alignment wrapText="1"/>
    </xf>
    <xf numFmtId="3" fontId="21" fillId="0" borderId="11" xfId="0" applyNumberFormat="1" applyFont="1" applyBorder="1" applyAlignment="1" applyProtection="1">
      <alignment horizontal="center" wrapText="1"/>
      <protection locked="0"/>
    </xf>
    <xf numFmtId="3" fontId="21" fillId="0" borderId="12" xfId="0" applyNumberFormat="1" applyFont="1" applyBorder="1" applyAlignment="1" applyProtection="1">
      <alignment horizontal="center" wrapText="1"/>
      <protection locked="0"/>
    </xf>
    <xf numFmtId="3" fontId="21" fillId="0" borderId="16" xfId="0" applyNumberFormat="1" applyFont="1" applyBorder="1" applyAlignment="1" applyProtection="1">
      <alignment horizontal="center" wrapText="1"/>
      <protection locked="0"/>
    </xf>
    <xf numFmtId="3" fontId="21" fillId="0" borderId="11" xfId="0" applyNumberFormat="1" applyFont="1" applyBorder="1" applyAlignment="1" applyProtection="1">
      <alignment horizontal="center" vertical="center" wrapText="1"/>
      <protection hidden="1"/>
    </xf>
    <xf numFmtId="3" fontId="21" fillId="0" borderId="16" xfId="0" applyNumberFormat="1" applyFont="1" applyBorder="1" applyAlignment="1" applyProtection="1">
      <alignment horizontal="center" vertical="center" wrapText="1"/>
      <protection hidden="1"/>
    </xf>
    <xf numFmtId="3" fontId="3" fillId="0" borderId="11" xfId="0" applyNumberFormat="1" applyFont="1" applyBorder="1" applyAlignment="1" applyProtection="1">
      <alignment horizontal="center" wrapText="1"/>
      <protection hidden="1"/>
    </xf>
    <xf numFmtId="3" fontId="3" fillId="0" borderId="12" xfId="0" applyNumberFormat="1" applyFont="1" applyBorder="1" applyAlignment="1" applyProtection="1">
      <alignment horizontal="center" wrapText="1"/>
      <protection hidden="1"/>
    </xf>
    <xf numFmtId="0" fontId="18" fillId="4" borderId="11" xfId="6" applyFont="1" applyFill="1" applyBorder="1" applyAlignment="1">
      <alignment horizontal="center"/>
    </xf>
    <xf numFmtId="0" fontId="18" fillId="4" borderId="16" xfId="6" applyFont="1" applyFill="1" applyBorder="1" applyAlignment="1">
      <alignment horizontal="center"/>
    </xf>
    <xf numFmtId="0" fontId="0" fillId="0" borderId="11" xfId="0" applyBorder="1" applyAlignment="1">
      <alignment horizontal="center"/>
    </xf>
    <xf numFmtId="0" fontId="0" fillId="0" borderId="16" xfId="0" applyBorder="1" applyAlignment="1">
      <alignment horizontal="center"/>
    </xf>
    <xf numFmtId="0" fontId="17" fillId="4" borderId="11" xfId="6" applyFont="1" applyFill="1" applyBorder="1" applyAlignment="1">
      <alignment horizontal="center" vertical="center"/>
    </xf>
    <xf numFmtId="0" fontId="17" fillId="4" borderId="12" xfId="6" applyFont="1" applyFill="1" applyBorder="1" applyAlignment="1">
      <alignment horizontal="center" vertical="center"/>
    </xf>
    <xf numFmtId="0" fontId="17" fillId="4" borderId="16" xfId="6" applyFont="1" applyFill="1" applyBorder="1" applyAlignment="1">
      <alignment horizontal="center" vertical="center"/>
    </xf>
    <xf numFmtId="3" fontId="3" fillId="0" borderId="11" xfId="0" applyNumberFormat="1" applyFont="1" applyBorder="1" applyAlignment="1" applyProtection="1">
      <alignment horizontal="left" wrapText="1"/>
      <protection hidden="1"/>
    </xf>
    <xf numFmtId="3" fontId="3" fillId="0" borderId="12" xfId="0" applyNumberFormat="1" applyFont="1" applyBorder="1" applyAlignment="1" applyProtection="1">
      <alignment horizontal="left" wrapText="1"/>
      <protection hidden="1"/>
    </xf>
    <xf numFmtId="0" fontId="29" fillId="6" borderId="1" xfId="0" applyFont="1" applyFill="1" applyBorder="1" applyAlignment="1">
      <alignment horizontal="center" vertical="center" wrapText="1"/>
    </xf>
    <xf numFmtId="0" fontId="0" fillId="0" borderId="3" xfId="0" applyBorder="1" applyAlignment="1">
      <alignment horizontal="center" wrapText="1"/>
    </xf>
    <xf numFmtId="0" fontId="30" fillId="0" borderId="11" xfId="0" applyFont="1" applyFill="1" applyBorder="1" applyAlignment="1">
      <alignment horizontal="center" vertical="center"/>
    </xf>
    <xf numFmtId="0" fontId="29" fillId="0" borderId="12" xfId="0" applyFont="1" applyBorder="1" applyAlignment="1">
      <alignment horizontal="center" vertical="center"/>
    </xf>
    <xf numFmtId="0" fontId="29" fillId="0" borderId="16" xfId="0" applyFont="1" applyBorder="1" applyAlignment="1">
      <alignment horizontal="center" vertical="center"/>
    </xf>
    <xf numFmtId="3" fontId="18" fillId="0" borderId="11" xfId="0" applyNumberFormat="1" applyFont="1" applyBorder="1" applyAlignment="1" applyProtection="1">
      <alignment horizontal="center" wrapText="1"/>
      <protection hidden="1"/>
    </xf>
    <xf numFmtId="3" fontId="18" fillId="0" borderId="16" xfId="0" applyNumberFormat="1" applyFont="1" applyBorder="1" applyAlignment="1" applyProtection="1">
      <alignment horizontal="center" wrapText="1"/>
      <protection hidden="1"/>
    </xf>
    <xf numFmtId="3" fontId="3" fillId="0" borderId="8" xfId="0" applyNumberFormat="1" applyFont="1" applyBorder="1" applyAlignment="1" applyProtection="1">
      <alignment horizontal="left" vertical="center" wrapText="1"/>
      <protection hidden="1"/>
    </xf>
    <xf numFmtId="3" fontId="3" fillId="0" borderId="13" xfId="0" applyNumberFormat="1" applyFont="1" applyBorder="1" applyAlignment="1" applyProtection="1">
      <alignment horizontal="left" vertical="center" wrapText="1"/>
      <protection hidden="1"/>
    </xf>
    <xf numFmtId="3" fontId="3" fillId="0" borderId="9" xfId="0" applyNumberFormat="1" applyFont="1" applyBorder="1" applyAlignment="1" applyProtection="1">
      <alignment horizontal="left" vertical="center" wrapText="1"/>
      <protection hidden="1"/>
    </xf>
    <xf numFmtId="3" fontId="3" fillId="0" borderId="15" xfId="0" applyNumberFormat="1" applyFont="1" applyBorder="1" applyAlignment="1" applyProtection="1">
      <alignment horizontal="left" vertical="center" wrapText="1"/>
      <protection hidden="1"/>
    </xf>
    <xf numFmtId="3" fontId="18" fillId="0" borderId="13" xfId="0" applyNumberFormat="1" applyFont="1" applyBorder="1" applyAlignment="1" applyProtection="1">
      <alignment horizontal="left" vertical="center" wrapText="1"/>
      <protection hidden="1"/>
    </xf>
    <xf numFmtId="3" fontId="18" fillId="0" borderId="15" xfId="0" applyNumberFormat="1" applyFont="1" applyBorder="1" applyAlignment="1" applyProtection="1">
      <alignment horizontal="left" vertical="center" wrapText="1"/>
      <protection hidden="1"/>
    </xf>
    <xf numFmtId="0" fontId="29" fillId="2" borderId="1" xfId="41" applyFont="1" applyFill="1" applyBorder="1" applyAlignment="1">
      <alignment horizontal="center" vertical="center" wrapText="1"/>
    </xf>
    <xf numFmtId="0" fontId="2" fillId="0" borderId="2" xfId="41" applyBorder="1" applyAlignment="1">
      <alignment horizontal="center" wrapText="1"/>
    </xf>
    <xf numFmtId="0" fontId="2" fillId="0" borderId="3" xfId="41" applyBorder="1" applyAlignment="1">
      <alignment horizontal="center" wrapText="1"/>
    </xf>
    <xf numFmtId="0" fontId="29" fillId="2" borderId="2" xfId="41" applyFont="1" applyFill="1" applyBorder="1" applyAlignment="1">
      <alignment horizontal="center" vertical="center" wrapText="1"/>
    </xf>
    <xf numFmtId="0" fontId="42" fillId="0" borderId="11" xfId="37" applyFont="1" applyFill="1" applyBorder="1" applyAlignment="1">
      <alignment horizontal="center" vertical="center"/>
    </xf>
    <xf numFmtId="0" fontId="43" fillId="0" borderId="12" xfId="37" applyFont="1" applyBorder="1" applyAlignment="1">
      <alignment horizontal="center" vertical="center"/>
    </xf>
    <xf numFmtId="3" fontId="3" fillId="0" borderId="8" xfId="37" applyNumberFormat="1" applyFont="1" applyBorder="1" applyAlignment="1" applyProtection="1">
      <alignment horizontal="left" vertical="center" wrapText="1"/>
      <protection hidden="1"/>
    </xf>
    <xf numFmtId="3" fontId="3" fillId="0" borderId="13" xfId="37" applyNumberFormat="1" applyFont="1" applyBorder="1" applyAlignment="1" applyProtection="1">
      <alignment horizontal="left" vertical="center" wrapText="1"/>
      <protection hidden="1"/>
    </xf>
    <xf numFmtId="3" fontId="3" fillId="0" borderId="9" xfId="37" applyNumberFormat="1" applyFont="1" applyBorder="1" applyAlignment="1" applyProtection="1">
      <alignment horizontal="left" vertical="center" wrapText="1"/>
      <protection hidden="1"/>
    </xf>
    <xf numFmtId="3" fontId="3" fillId="0" borderId="15" xfId="37" applyNumberFormat="1" applyFont="1" applyBorder="1" applyAlignment="1" applyProtection="1">
      <alignment horizontal="left" vertical="center" wrapText="1"/>
      <protection hidden="1"/>
    </xf>
    <xf numFmtId="3" fontId="18" fillId="0" borderId="13" xfId="37" applyNumberFormat="1" applyFont="1" applyBorder="1" applyAlignment="1" applyProtection="1">
      <alignment horizontal="left" vertical="center" wrapText="1"/>
      <protection hidden="1"/>
    </xf>
    <xf numFmtId="3" fontId="18" fillId="0" borderId="15" xfId="37" applyNumberFormat="1" applyFont="1" applyBorder="1" applyAlignment="1" applyProtection="1">
      <alignment horizontal="left" vertical="center" wrapText="1"/>
      <protection hidden="1"/>
    </xf>
    <xf numFmtId="3" fontId="18" fillId="0" borderId="11" xfId="37" applyNumberFormat="1" applyFont="1" applyBorder="1" applyAlignment="1" applyProtection="1">
      <alignment horizontal="center" wrapText="1"/>
      <protection hidden="1"/>
    </xf>
    <xf numFmtId="3" fontId="18" fillId="0" borderId="16" xfId="37" applyNumberFormat="1" applyFont="1" applyBorder="1" applyAlignment="1" applyProtection="1">
      <alignment horizontal="center" wrapText="1"/>
      <protection hidden="1"/>
    </xf>
    <xf numFmtId="0" fontId="29" fillId="2" borderId="1" xfId="43" applyFont="1" applyFill="1" applyBorder="1" applyAlignment="1">
      <alignment horizontal="center" vertical="center" wrapText="1"/>
    </xf>
    <xf numFmtId="0" fontId="1" fillId="0" borderId="2" xfId="43" applyBorder="1" applyAlignment="1">
      <alignment horizontal="center" wrapText="1"/>
    </xf>
    <xf numFmtId="0" fontId="1" fillId="0" borderId="3" xfId="43" applyBorder="1" applyAlignment="1">
      <alignment horizontal="center" wrapText="1"/>
    </xf>
    <xf numFmtId="0" fontId="29" fillId="2" borderId="2" xfId="43" applyFont="1" applyFill="1" applyBorder="1" applyAlignment="1">
      <alignment horizontal="center" vertical="center" wrapText="1"/>
    </xf>
    <xf numFmtId="0" fontId="0" fillId="0" borderId="12" xfId="0" applyBorder="1" applyAlignment="1">
      <alignment horizontal="center"/>
    </xf>
    <xf numFmtId="0" fontId="30" fillId="0" borderId="8" xfId="0" applyFont="1" applyFill="1" applyBorder="1" applyAlignment="1">
      <alignment horizontal="center" vertical="center"/>
    </xf>
    <xf numFmtId="0" fontId="30" fillId="0" borderId="13" xfId="0" applyFont="1" applyFill="1" applyBorder="1" applyAlignment="1">
      <alignment horizontal="center" vertical="center"/>
    </xf>
    <xf numFmtId="0" fontId="30" fillId="0" borderId="6" xfId="0" applyFont="1" applyFill="1" applyBorder="1" applyAlignment="1">
      <alignment horizontal="center" vertical="center"/>
    </xf>
    <xf numFmtId="0" fontId="30" fillId="0" borderId="9" xfId="0" applyFont="1" applyFill="1" applyBorder="1" applyAlignment="1">
      <alignment horizontal="center" vertical="center"/>
    </xf>
    <xf numFmtId="0" fontId="30" fillId="0" borderId="15" xfId="0" applyFont="1" applyFill="1" applyBorder="1" applyAlignment="1">
      <alignment horizontal="center" vertical="center"/>
    </xf>
    <xf numFmtId="0" fontId="30" fillId="0" borderId="10" xfId="0" applyFont="1" applyFill="1" applyBorder="1" applyAlignment="1">
      <alignment horizontal="center" vertical="center"/>
    </xf>
    <xf numFmtId="0" fontId="18" fillId="0" borderId="12" xfId="0" applyFont="1" applyBorder="1" applyAlignment="1">
      <alignment horizontal="center" vertical="center"/>
    </xf>
    <xf numFmtId="0" fontId="18" fillId="0" borderId="16" xfId="0" applyFont="1" applyBorder="1" applyAlignment="1">
      <alignment horizontal="center" vertical="center"/>
    </xf>
    <xf numFmtId="2" fontId="3" fillId="6" borderId="1" xfId="0" applyNumberFormat="1" applyFont="1" applyFill="1" applyBorder="1" applyAlignment="1">
      <alignment horizontal="center" vertical="center" wrapText="1"/>
    </xf>
    <xf numFmtId="0" fontId="0" fillId="0" borderId="3" xfId="0" applyBorder="1" applyAlignment="1">
      <alignment horizontal="center" vertical="center" wrapText="1"/>
    </xf>
    <xf numFmtId="0" fontId="37" fillId="0" borderId="11" xfId="38" applyFont="1" applyBorder="1" applyAlignment="1">
      <alignment horizontal="left" wrapText="1"/>
    </xf>
    <xf numFmtId="0" fontId="37" fillId="0" borderId="12" xfId="38" applyFont="1" applyBorder="1" applyAlignment="1">
      <alignment horizontal="left" wrapText="1"/>
    </xf>
    <xf numFmtId="0" fontId="37" fillId="0" borderId="16" xfId="38" applyFont="1" applyBorder="1" applyAlignment="1">
      <alignment horizontal="left" wrapText="1"/>
    </xf>
  </cellXfs>
  <cellStyles count="44">
    <cellStyle name="Datum 10" xfId="1"/>
    <cellStyle name="Datum 11" xfId="2"/>
    <cellStyle name="Datum 12" xfId="3"/>
    <cellStyle name="Datum 8" xfId="4"/>
    <cellStyle name="Datum 9" xfId="5"/>
    <cellStyle name="Komma" xfId="42" builtinId="3"/>
    <cellStyle name="Standard" xfId="0" builtinId="0"/>
    <cellStyle name="Standard 2" xfId="37"/>
    <cellStyle name="Standard 2 2" xfId="39"/>
    <cellStyle name="Standard 3" xfId="38"/>
    <cellStyle name="Standard 3 2" xfId="41"/>
    <cellStyle name="Standard 3 3" xfId="43"/>
    <cellStyle name="Standard 4" xfId="40"/>
    <cellStyle name="Standard_lfd_bericht" xfId="6"/>
    <cellStyle name="Tabelle Text 10" xfId="7"/>
    <cellStyle name="Tabelle Text 10 Z" xfId="8"/>
    <cellStyle name="Tabelle Text 11" xfId="9"/>
    <cellStyle name="Tabelle Text 11 Z" xfId="10"/>
    <cellStyle name="Tabelle Text 12" xfId="11"/>
    <cellStyle name="Tabelle Text 12 Z" xfId="12"/>
    <cellStyle name="Tabelle Text 8" xfId="13"/>
    <cellStyle name="Tabelle Text 8 Z" xfId="14"/>
    <cellStyle name="Tabelle Text 9" xfId="15"/>
    <cellStyle name="Tabelle Text 9 Z" xfId="16"/>
    <cellStyle name="Tabelle Überschrift 10" xfId="17"/>
    <cellStyle name="Tabelle Überschrift 11" xfId="18"/>
    <cellStyle name="Tabelle Überschrift 12" xfId="19"/>
    <cellStyle name="Tabelle Überschrift 8" xfId="20"/>
    <cellStyle name="Tabelle Überschrift 9" xfId="21"/>
    <cellStyle name="Tabelle Zahl 0 10" xfId="22"/>
    <cellStyle name="Tabelle Zahl 0 11" xfId="23"/>
    <cellStyle name="Tabelle Zahl 0 12" xfId="24"/>
    <cellStyle name="Tabelle Zahl 0 8" xfId="25"/>
    <cellStyle name="Tabelle Zahl 0 9" xfId="26"/>
    <cellStyle name="Tabelle Zahl 1 10" xfId="27"/>
    <cellStyle name="Tabelle Zahl 1 11" xfId="28"/>
    <cellStyle name="Tabelle Zahl 1 12" xfId="29"/>
    <cellStyle name="Tabelle Zahl 1 8" xfId="30"/>
    <cellStyle name="Tabelle Zahl 1 9" xfId="31"/>
    <cellStyle name="Tabelle Zahl 2 10" xfId="32"/>
    <cellStyle name="Tabelle Zahl 2 11" xfId="33"/>
    <cellStyle name="Tabelle Zahl 2 12" xfId="34"/>
    <cellStyle name="Tabelle Zahl 2 8" xfId="35"/>
    <cellStyle name="Tabelle Zahl 2 9" xfId="36"/>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J39"/>
  <sheetViews>
    <sheetView view="pageLayout" zoomScaleNormal="75" workbookViewId="0">
      <selection activeCell="A3" sqref="A3"/>
    </sheetView>
  </sheetViews>
  <sheetFormatPr baseColWidth="10" defaultRowHeight="14.25"/>
  <cols>
    <col min="1" max="1" width="42.140625" style="1" customWidth="1"/>
    <col min="2" max="2" width="17.28515625" style="1" customWidth="1"/>
    <col min="3" max="6" width="11.42578125" style="1"/>
    <col min="7" max="7" width="12.42578125" style="1" customWidth="1"/>
    <col min="8" max="10" width="11.42578125" style="1"/>
  </cols>
  <sheetData>
    <row r="1" spans="1:10" s="25" customFormat="1" ht="15.75" customHeight="1">
      <c r="A1" s="12"/>
      <c r="B1" s="14"/>
      <c r="C1" s="14"/>
      <c r="D1" s="14"/>
      <c r="E1" s="14"/>
      <c r="F1" s="14"/>
      <c r="G1" s="3"/>
      <c r="H1" s="14"/>
      <c r="I1" s="14"/>
      <c r="J1" s="14"/>
    </row>
    <row r="2" spans="1:10" s="25" customFormat="1" ht="15.75" customHeight="1">
      <c r="A2" s="64"/>
      <c r="C2" s="14"/>
      <c r="D2" s="14"/>
      <c r="E2" s="14"/>
      <c r="F2" s="14"/>
      <c r="G2" s="3"/>
      <c r="H2" s="14"/>
      <c r="I2" s="14"/>
      <c r="J2" s="14"/>
    </row>
    <row r="3" spans="1:10" s="25" customFormat="1" ht="15.75" customHeight="1">
      <c r="A3" s="14"/>
      <c r="B3" s="14"/>
      <c r="C3" s="14"/>
      <c r="D3" s="14"/>
      <c r="E3" s="14"/>
      <c r="F3" s="14"/>
      <c r="G3" s="3"/>
      <c r="H3" s="14"/>
      <c r="I3" s="14"/>
      <c r="J3" s="14"/>
    </row>
    <row r="4" spans="1:10">
      <c r="A4" s="13"/>
      <c r="B4" s="13"/>
      <c r="C4" s="13"/>
      <c r="D4" s="13"/>
      <c r="E4" s="13"/>
      <c r="F4" s="13"/>
      <c r="G4" s="3"/>
    </row>
    <row r="5" spans="1:10">
      <c r="A5" s="13"/>
      <c r="B5" s="13"/>
      <c r="C5" s="13"/>
      <c r="D5" s="13"/>
      <c r="E5" s="13"/>
      <c r="F5" s="13"/>
      <c r="G5" s="13"/>
    </row>
    <row r="6" spans="1:10">
      <c r="A6" s="13"/>
      <c r="B6" s="13"/>
      <c r="C6" s="13"/>
      <c r="D6" s="13"/>
      <c r="E6" s="13"/>
      <c r="F6" s="13"/>
      <c r="G6" s="13"/>
    </row>
    <row r="7" spans="1:10" ht="39.950000000000003" customHeight="1">
      <c r="A7" s="370" t="s">
        <v>38</v>
      </c>
      <c r="B7" s="371"/>
      <c r="C7" s="371"/>
      <c r="D7" s="371"/>
      <c r="E7" s="371"/>
      <c r="F7" s="371"/>
      <c r="G7" s="372"/>
    </row>
    <row r="8" spans="1:10" ht="39.950000000000003" customHeight="1">
      <c r="A8" s="373" t="s">
        <v>124</v>
      </c>
      <c r="B8" s="374"/>
      <c r="C8" s="374"/>
      <c r="D8" s="374"/>
      <c r="E8" s="374"/>
      <c r="F8" s="374"/>
      <c r="G8" s="375"/>
    </row>
    <row r="9" spans="1:10" ht="20.25">
      <c r="A9" s="41"/>
      <c r="B9" s="42"/>
      <c r="C9" s="18"/>
      <c r="D9" s="18"/>
      <c r="E9" s="18"/>
      <c r="F9" s="18"/>
      <c r="G9" s="17"/>
    </row>
    <row r="10" spans="1:10" ht="20.25">
      <c r="A10" s="16"/>
      <c r="B10" s="18"/>
      <c r="C10" s="18"/>
      <c r="D10" s="18"/>
      <c r="E10" s="18"/>
      <c r="F10" s="18"/>
      <c r="G10" s="17"/>
    </row>
    <row r="11" spans="1:10" ht="24.75" customHeight="1">
      <c r="A11" s="19" t="s">
        <v>16</v>
      </c>
      <c r="B11" s="376" t="s">
        <v>96</v>
      </c>
      <c r="C11" s="377"/>
      <c r="D11" s="377"/>
      <c r="E11" s="377"/>
      <c r="F11" s="377"/>
      <c r="G11" s="378"/>
    </row>
    <row r="12" spans="1:10" ht="24.75" customHeight="1">
      <c r="A12" s="19"/>
      <c r="B12" s="376"/>
      <c r="C12" s="377"/>
      <c r="D12" s="377"/>
      <c r="E12" s="377"/>
      <c r="F12" s="377"/>
      <c r="G12" s="378"/>
    </row>
    <row r="13" spans="1:10" ht="24.75" customHeight="1">
      <c r="A13" s="21"/>
      <c r="B13" s="43"/>
      <c r="C13" s="20"/>
      <c r="D13" s="20"/>
      <c r="E13" s="20"/>
      <c r="F13" s="20"/>
      <c r="G13" s="15"/>
    </row>
    <row r="14" spans="1:10" ht="24.75" customHeight="1">
      <c r="A14" s="44"/>
      <c r="B14" s="45"/>
      <c r="C14" s="20"/>
      <c r="D14" s="20"/>
      <c r="E14" s="20"/>
      <c r="F14" s="20"/>
      <c r="G14" s="15"/>
    </row>
    <row r="15" spans="1:10" s="6" customFormat="1" ht="39.950000000000003" customHeight="1">
      <c r="A15" s="384" t="s">
        <v>5</v>
      </c>
      <c r="B15" s="385"/>
      <c r="C15" s="385"/>
      <c r="D15" s="385"/>
      <c r="E15" s="385"/>
      <c r="F15" s="385"/>
      <c r="G15" s="386"/>
      <c r="H15" s="2"/>
      <c r="I15" s="2"/>
      <c r="J15" s="2"/>
    </row>
    <row r="16" spans="1:10" s="6" customFormat="1" ht="30" customHeight="1">
      <c r="A16" s="46"/>
      <c r="B16" s="47"/>
      <c r="C16" s="47"/>
      <c r="D16" s="47"/>
      <c r="E16" s="47"/>
      <c r="F16" s="47"/>
      <c r="G16" s="48"/>
      <c r="H16" s="2"/>
      <c r="I16" s="2"/>
      <c r="J16" s="2"/>
    </row>
    <row r="17" spans="1:7" ht="24.95" customHeight="1">
      <c r="A17" s="379" t="s">
        <v>7</v>
      </c>
      <c r="B17" s="380"/>
      <c r="C17" s="380"/>
      <c r="D17" s="381"/>
      <c r="E17" s="381"/>
      <c r="F17" s="381"/>
      <c r="G17" s="382"/>
    </row>
    <row r="18" spans="1:7" ht="24.95" customHeight="1">
      <c r="A18" s="379"/>
      <c r="B18" s="380"/>
      <c r="C18" s="380"/>
      <c r="D18" s="381"/>
      <c r="E18" s="381"/>
      <c r="F18" s="381"/>
      <c r="G18" s="382"/>
    </row>
    <row r="19" spans="1:7" ht="24.95" customHeight="1">
      <c r="A19" s="379" t="s">
        <v>8</v>
      </c>
      <c r="B19" s="380"/>
      <c r="C19" s="380"/>
      <c r="D19" s="381"/>
      <c r="E19" s="381"/>
      <c r="F19" s="381"/>
      <c r="G19" s="382"/>
    </row>
    <row r="20" spans="1:7" ht="24.95" customHeight="1">
      <c r="A20" s="379"/>
      <c r="B20" s="380"/>
      <c r="C20" s="380"/>
      <c r="D20" s="381"/>
      <c r="E20" s="381"/>
      <c r="F20" s="381"/>
      <c r="G20" s="382"/>
    </row>
    <row r="21" spans="1:7" ht="24.95" customHeight="1">
      <c r="A21" s="379" t="s">
        <v>59</v>
      </c>
      <c r="B21" s="380"/>
      <c r="C21" s="380"/>
      <c r="D21" s="381"/>
      <c r="E21" s="381"/>
      <c r="F21" s="381"/>
      <c r="G21" s="382"/>
    </row>
    <row r="22" spans="1:7" ht="24.95" customHeight="1">
      <c r="A22" s="379"/>
      <c r="B22" s="380"/>
      <c r="C22" s="380"/>
      <c r="D22" s="381"/>
      <c r="E22" s="381"/>
      <c r="F22" s="381"/>
      <c r="G22" s="382"/>
    </row>
    <row r="23" spans="1:7" ht="24.95" customHeight="1">
      <c r="A23" s="379" t="s">
        <v>65</v>
      </c>
      <c r="B23" s="380"/>
      <c r="C23" s="380"/>
      <c r="D23" s="380"/>
      <c r="E23" s="380"/>
      <c r="F23" s="380"/>
      <c r="G23" s="383"/>
    </row>
    <row r="24" spans="1:7" ht="24.95" customHeight="1">
      <c r="A24" s="379"/>
      <c r="B24" s="380"/>
      <c r="C24" s="380"/>
      <c r="D24" s="380"/>
      <c r="E24" s="380"/>
      <c r="F24" s="380"/>
      <c r="G24" s="383"/>
    </row>
    <row r="25" spans="1:7" ht="24.95" customHeight="1">
      <c r="A25" s="379" t="s">
        <v>78</v>
      </c>
      <c r="B25" s="380"/>
      <c r="C25" s="380"/>
      <c r="D25" s="380"/>
      <c r="E25" s="380"/>
      <c r="F25" s="380"/>
      <c r="G25" s="383"/>
    </row>
    <row r="26" spans="1:7" ht="24.95" customHeight="1">
      <c r="A26" s="379"/>
      <c r="B26" s="380"/>
      <c r="C26" s="380"/>
      <c r="D26" s="380"/>
      <c r="E26" s="380"/>
      <c r="F26" s="380"/>
      <c r="G26" s="383"/>
    </row>
    <row r="27" spans="1:7" ht="24.95" customHeight="1">
      <c r="A27" s="379"/>
      <c r="B27" s="380"/>
      <c r="C27" s="380"/>
      <c r="D27" s="380"/>
      <c r="E27" s="380"/>
      <c r="F27" s="380"/>
      <c r="G27" s="383"/>
    </row>
    <row r="28" spans="1:7" ht="24.95" customHeight="1">
      <c r="A28" s="379"/>
      <c r="B28" s="380"/>
      <c r="C28" s="380"/>
      <c r="D28" s="380"/>
      <c r="E28" s="380"/>
      <c r="F28" s="380"/>
      <c r="G28" s="383"/>
    </row>
    <row r="29" spans="1:7" ht="24.95" customHeight="1">
      <c r="A29" s="38"/>
      <c r="B29" s="39"/>
      <c r="C29" s="39"/>
      <c r="D29" s="22"/>
      <c r="E29" s="22"/>
      <c r="F29" s="22"/>
      <c r="G29" s="23"/>
    </row>
    <row r="30" spans="1:7" ht="24.95" customHeight="1">
      <c r="A30" s="24"/>
      <c r="B30" s="22"/>
      <c r="C30" s="22"/>
      <c r="D30" s="22"/>
      <c r="E30" s="22"/>
      <c r="F30" s="22"/>
      <c r="G30" s="23"/>
    </row>
    <row r="31" spans="1:7" ht="24.95" customHeight="1">
      <c r="A31" s="51"/>
      <c r="B31" s="52"/>
      <c r="C31" s="52"/>
      <c r="D31" s="52"/>
      <c r="E31" s="52"/>
      <c r="F31" s="52"/>
      <c r="G31" s="53"/>
    </row>
    <row r="32" spans="1:7" ht="24.95" customHeight="1">
      <c r="A32" s="50"/>
      <c r="B32" s="50"/>
      <c r="C32" s="50"/>
      <c r="D32" s="50"/>
      <c r="E32" s="50"/>
      <c r="F32" s="50"/>
      <c r="G32" s="50"/>
    </row>
    <row r="33" spans="1:7" ht="24.95" customHeight="1">
      <c r="A33" s="50"/>
      <c r="B33" s="50"/>
      <c r="C33" s="50"/>
      <c r="D33" s="50"/>
      <c r="E33" s="50"/>
      <c r="F33" s="50"/>
      <c r="G33" s="50"/>
    </row>
    <row r="34" spans="1:7" ht="24.95" customHeight="1">
      <c r="A34" s="5"/>
      <c r="B34" s="5"/>
      <c r="C34" s="5"/>
      <c r="D34" s="5"/>
      <c r="E34" s="4"/>
      <c r="F34" s="4"/>
      <c r="G34" s="4"/>
    </row>
    <row r="35" spans="1:7" ht="24.95" customHeight="1">
      <c r="A35" s="5"/>
      <c r="B35" s="5"/>
      <c r="C35" s="5"/>
      <c r="D35" s="5"/>
      <c r="E35" s="4"/>
      <c r="F35" s="4"/>
      <c r="G35" s="4"/>
    </row>
    <row r="36" spans="1:7" ht="24.95" customHeight="1"/>
    <row r="37" spans="1:7" ht="24.95" customHeight="1"/>
    <row r="38" spans="1:7" ht="24.95" customHeight="1"/>
    <row r="39" spans="1:7" ht="24.95" customHeight="1"/>
  </sheetData>
  <mergeCells count="11">
    <mergeCell ref="A27:G28"/>
    <mergeCell ref="A25:G26"/>
    <mergeCell ref="A23:G24"/>
    <mergeCell ref="A15:G15"/>
    <mergeCell ref="A21:G22"/>
    <mergeCell ref="A19:G20"/>
    <mergeCell ref="A7:G7"/>
    <mergeCell ref="A8:G8"/>
    <mergeCell ref="B11:G11"/>
    <mergeCell ref="B12:G12"/>
    <mergeCell ref="A17:G18"/>
  </mergeCells>
  <phoneticPr fontId="0" type="noConversion"/>
  <pageMargins left="0.78740157480314965" right="0.78740157480314965" top="0.98425196850393704" bottom="0.98425196850393704" header="0.51181102362204722" footer="0.51181102362204722"/>
  <pageSetup paperSize="9" scale="74" orientation="portrait" r:id="rId1"/>
  <headerFooter alignWithMargins="0">
    <oddHeader>&amp;L&amp;"Arial,Fett"&amp;12Wirtschaftsplan 2018/2019
für sonstige Sondervermögen</oddHeader>
    <oddFooter>&amp;L&amp;F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0"/>
  <sheetViews>
    <sheetView view="pageLayout" topLeftCell="B10" zoomScaleNormal="100" workbookViewId="0">
      <selection activeCell="J20" sqref="J20"/>
    </sheetView>
  </sheetViews>
  <sheetFormatPr baseColWidth="10" defaultColWidth="6.28515625" defaultRowHeight="12.75"/>
  <cols>
    <col min="1" max="1" width="6.28515625" style="11" bestFit="1" customWidth="1"/>
    <col min="2" max="2" width="42.28515625" style="11" customWidth="1"/>
    <col min="3" max="10" width="12.7109375" style="11" customWidth="1"/>
    <col min="11" max="11" width="9.5703125" style="8" customWidth="1"/>
    <col min="12" max="16384" width="6.28515625" style="11"/>
  </cols>
  <sheetData>
    <row r="1" spans="1:11" customFormat="1" ht="23.25" customHeight="1">
      <c r="A1" s="387" t="s">
        <v>7</v>
      </c>
      <c r="B1" s="388"/>
      <c r="C1" s="388"/>
      <c r="D1" s="388"/>
      <c r="E1" s="388"/>
      <c r="F1" s="388"/>
      <c r="G1" s="388"/>
      <c r="H1" s="388"/>
      <c r="I1" s="388"/>
      <c r="J1" s="389"/>
    </row>
    <row r="2" spans="1:11" ht="18.75" customHeight="1">
      <c r="A2" s="405" t="s">
        <v>50</v>
      </c>
      <c r="B2" s="406"/>
      <c r="C2" s="83"/>
      <c r="D2" s="397" t="s">
        <v>124</v>
      </c>
      <c r="E2" s="397"/>
      <c r="F2" s="398"/>
      <c r="G2" s="398"/>
      <c r="H2" s="398"/>
      <c r="I2" s="398"/>
      <c r="J2" s="399"/>
      <c r="K2" s="65"/>
    </row>
    <row r="3" spans="1:11" ht="15.75" customHeight="1">
      <c r="A3" s="405" t="s">
        <v>9</v>
      </c>
      <c r="B3" s="406"/>
      <c r="C3" s="30"/>
      <c r="D3" s="30"/>
      <c r="E3" s="30"/>
      <c r="F3" s="30"/>
      <c r="G3" s="400" t="s">
        <v>95</v>
      </c>
      <c r="H3" s="401"/>
      <c r="I3" s="401"/>
      <c r="J3" s="402"/>
      <c r="K3" s="32"/>
    </row>
    <row r="4" spans="1:11" ht="15.75" customHeight="1">
      <c r="A4" s="390"/>
      <c r="B4" s="391"/>
      <c r="C4" s="78"/>
      <c r="D4" s="78"/>
      <c r="E4" s="78"/>
      <c r="F4" s="30"/>
      <c r="G4" s="403" t="s">
        <v>37</v>
      </c>
      <c r="H4" s="404"/>
      <c r="I4" s="403" t="s">
        <v>36</v>
      </c>
      <c r="J4" s="404"/>
      <c r="K4" s="32"/>
    </row>
    <row r="5" spans="1:11" ht="17.25" customHeight="1">
      <c r="A5" s="392" t="s">
        <v>86</v>
      </c>
      <c r="B5" s="393"/>
      <c r="C5" s="126" t="s">
        <v>79</v>
      </c>
      <c r="D5" s="126" t="s">
        <v>102</v>
      </c>
      <c r="E5" s="126" t="s">
        <v>80</v>
      </c>
      <c r="F5" s="126" t="s">
        <v>81</v>
      </c>
      <c r="G5" s="126" t="s">
        <v>82</v>
      </c>
      <c r="H5" s="126" t="s">
        <v>82</v>
      </c>
      <c r="I5" s="127" t="s">
        <v>82</v>
      </c>
      <c r="J5" s="128" t="s">
        <v>82</v>
      </c>
      <c r="K5" s="66"/>
    </row>
    <row r="6" spans="1:11" ht="17.25" customHeight="1">
      <c r="A6" s="133"/>
      <c r="B6" s="134"/>
      <c r="C6" s="129">
        <v>2015</v>
      </c>
      <c r="D6" s="129">
        <v>2016</v>
      </c>
      <c r="E6" s="129">
        <v>2017</v>
      </c>
      <c r="F6" s="129">
        <v>2017</v>
      </c>
      <c r="G6" s="142">
        <v>2018</v>
      </c>
      <c r="H6" s="142">
        <v>2019</v>
      </c>
      <c r="I6" s="131">
        <v>2020</v>
      </c>
      <c r="J6" s="130">
        <v>2021</v>
      </c>
      <c r="K6" s="66"/>
    </row>
    <row r="7" spans="1:11" ht="18" customHeight="1">
      <c r="A7" s="132" t="s">
        <v>17</v>
      </c>
      <c r="B7" s="394"/>
      <c r="C7" s="394"/>
      <c r="D7" s="395"/>
      <c r="E7" s="395"/>
      <c r="F7" s="395"/>
      <c r="G7" s="395"/>
      <c r="H7" s="395"/>
      <c r="I7" s="395"/>
      <c r="J7" s="396"/>
      <c r="K7" s="10"/>
    </row>
    <row r="8" spans="1:11" ht="19.350000000000001" customHeight="1">
      <c r="A8" s="70">
        <v>1</v>
      </c>
      <c r="B8" s="26" t="s">
        <v>90</v>
      </c>
      <c r="C8" s="26">
        <v>99350</v>
      </c>
      <c r="D8" s="26">
        <v>107487</v>
      </c>
      <c r="E8" s="26">
        <v>105283</v>
      </c>
      <c r="F8" s="26">
        <v>97359</v>
      </c>
      <c r="G8" s="99">
        <v>101900</v>
      </c>
      <c r="H8" s="95">
        <v>98293</v>
      </c>
      <c r="I8" s="95">
        <v>97765</v>
      </c>
      <c r="J8" s="99">
        <v>97774</v>
      </c>
      <c r="K8" s="9"/>
    </row>
    <row r="9" spans="1:11" ht="19.350000000000001" customHeight="1">
      <c r="A9" s="71">
        <v>2</v>
      </c>
      <c r="B9" s="27" t="s">
        <v>10</v>
      </c>
      <c r="C9" s="27">
        <v>62</v>
      </c>
      <c r="D9" s="27">
        <v>162</v>
      </c>
      <c r="E9" s="27">
        <v>0</v>
      </c>
      <c r="F9" s="27">
        <v>0</v>
      </c>
      <c r="G9" s="100">
        <v>0</v>
      </c>
      <c r="H9" s="96">
        <v>0</v>
      </c>
      <c r="I9" s="96">
        <v>0</v>
      </c>
      <c r="J9" s="100">
        <v>0</v>
      </c>
      <c r="K9" s="9"/>
    </row>
    <row r="10" spans="1:11" ht="19.350000000000001" customHeight="1">
      <c r="A10" s="71">
        <v>3</v>
      </c>
      <c r="B10" s="27" t="s">
        <v>66</v>
      </c>
      <c r="C10" s="27">
        <v>13154</v>
      </c>
      <c r="D10" s="27">
        <v>15840</v>
      </c>
      <c r="E10" s="27">
        <v>17533</v>
      </c>
      <c r="F10" s="27">
        <v>11466</v>
      </c>
      <c r="G10" s="100">
        <v>18551</v>
      </c>
      <c r="H10" s="96">
        <v>19575</v>
      </c>
      <c r="I10" s="96">
        <v>19711</v>
      </c>
      <c r="J10" s="100">
        <v>18272</v>
      </c>
      <c r="K10" s="9"/>
    </row>
    <row r="11" spans="1:11" s="31" customFormat="1" ht="19.350000000000001" customHeight="1">
      <c r="A11" s="71">
        <v>4</v>
      </c>
      <c r="B11" s="37" t="s">
        <v>33</v>
      </c>
      <c r="C11" s="37">
        <f>SUM(C8:C10)</f>
        <v>112566</v>
      </c>
      <c r="D11" s="37">
        <f>SUM(D8:D10)</f>
        <v>123489</v>
      </c>
      <c r="E11" s="37">
        <f>SUM(E8:E10)</f>
        <v>122816</v>
      </c>
      <c r="F11" s="37">
        <f t="shared" ref="F11:J11" si="0">SUM(F8:F10)</f>
        <v>108825</v>
      </c>
      <c r="G11" s="101">
        <f t="shared" si="0"/>
        <v>120451</v>
      </c>
      <c r="H11" s="97">
        <f t="shared" si="0"/>
        <v>117868</v>
      </c>
      <c r="I11" s="97">
        <f t="shared" si="0"/>
        <v>117476</v>
      </c>
      <c r="J11" s="101">
        <f t="shared" si="0"/>
        <v>116046</v>
      </c>
      <c r="K11" s="33"/>
    </row>
    <row r="12" spans="1:11" ht="19.350000000000001" customHeight="1">
      <c r="A12" s="71">
        <v>5</v>
      </c>
      <c r="B12" s="27" t="s">
        <v>89</v>
      </c>
      <c r="C12" s="27">
        <v>0</v>
      </c>
      <c r="D12" s="27">
        <v>0</v>
      </c>
      <c r="E12" s="27">
        <v>0</v>
      </c>
      <c r="F12" s="27">
        <v>0</v>
      </c>
      <c r="G12" s="27">
        <v>0</v>
      </c>
      <c r="H12" s="27">
        <v>0</v>
      </c>
      <c r="I12" s="27">
        <v>0</v>
      </c>
      <c r="J12" s="366">
        <v>0</v>
      </c>
      <c r="K12" s="9"/>
    </row>
    <row r="13" spans="1:11" ht="19.350000000000001" customHeight="1">
      <c r="A13" s="71">
        <v>6</v>
      </c>
      <c r="B13" s="27" t="s">
        <v>6</v>
      </c>
      <c r="C13" s="27">
        <v>52567</v>
      </c>
      <c r="D13" s="27">
        <v>53253</v>
      </c>
      <c r="E13" s="27">
        <v>55910</v>
      </c>
      <c r="F13" s="27">
        <v>50305</v>
      </c>
      <c r="G13" s="100">
        <v>55042</v>
      </c>
      <c r="H13" s="96">
        <v>53931</v>
      </c>
      <c r="I13" s="96">
        <v>54536</v>
      </c>
      <c r="J13" s="100">
        <v>54968</v>
      </c>
      <c r="K13" s="9"/>
    </row>
    <row r="14" spans="1:11" ht="19.350000000000001" customHeight="1">
      <c r="A14" s="71" t="s">
        <v>60</v>
      </c>
      <c r="B14" s="69" t="s">
        <v>58</v>
      </c>
      <c r="C14" s="27">
        <v>9098</v>
      </c>
      <c r="D14" s="27">
        <v>8378</v>
      </c>
      <c r="E14" s="27">
        <v>9055</v>
      </c>
      <c r="F14" s="27">
        <v>8613</v>
      </c>
      <c r="G14" s="100">
        <v>8891</v>
      </c>
      <c r="H14" s="96">
        <v>8907</v>
      </c>
      <c r="I14" s="96">
        <v>8847</v>
      </c>
      <c r="J14" s="100">
        <v>8847</v>
      </c>
      <c r="K14" s="9"/>
    </row>
    <row r="15" spans="1:11" ht="19.350000000000001" customHeight="1">
      <c r="A15" s="71">
        <v>7</v>
      </c>
      <c r="B15" s="27" t="s">
        <v>34</v>
      </c>
      <c r="C15" s="27">
        <v>34847</v>
      </c>
      <c r="D15" s="27">
        <v>35238</v>
      </c>
      <c r="E15" s="27">
        <v>35414</v>
      </c>
      <c r="F15" s="27">
        <v>30124</v>
      </c>
      <c r="G15" s="100">
        <v>35630</v>
      </c>
      <c r="H15" s="96">
        <v>36091</v>
      </c>
      <c r="I15" s="96">
        <v>35802</v>
      </c>
      <c r="J15" s="100">
        <v>36070</v>
      </c>
      <c r="K15" s="9"/>
    </row>
    <row r="16" spans="1:11" ht="19.350000000000001" customHeight="1">
      <c r="A16" s="71">
        <v>8</v>
      </c>
      <c r="B16" s="27" t="s">
        <v>11</v>
      </c>
      <c r="C16" s="27">
        <v>8419</v>
      </c>
      <c r="D16" s="27">
        <v>8171</v>
      </c>
      <c r="E16" s="27">
        <v>6826</v>
      </c>
      <c r="F16" s="27">
        <v>6755</v>
      </c>
      <c r="G16" s="100">
        <v>6970</v>
      </c>
      <c r="H16" s="96">
        <v>7133</v>
      </c>
      <c r="I16" s="96">
        <v>7119</v>
      </c>
      <c r="J16" s="100">
        <v>5470</v>
      </c>
      <c r="K16" s="9"/>
    </row>
    <row r="17" spans="1:11" ht="19.350000000000001" customHeight="1">
      <c r="A17" s="71" t="s">
        <v>67</v>
      </c>
      <c r="B17" s="69" t="s">
        <v>58</v>
      </c>
      <c r="C17" s="27">
        <v>1989</v>
      </c>
      <c r="D17" s="27">
        <v>1838</v>
      </c>
      <c r="E17" s="27">
        <v>1962</v>
      </c>
      <c r="F17" s="27">
        <v>1986</v>
      </c>
      <c r="G17" s="100">
        <v>1989</v>
      </c>
      <c r="H17" s="100">
        <v>1989</v>
      </c>
      <c r="I17" s="100">
        <v>1989</v>
      </c>
      <c r="J17" s="100">
        <v>1989</v>
      </c>
      <c r="K17" s="9"/>
    </row>
    <row r="18" spans="1:11" s="31" customFormat="1" ht="19.350000000000001" customHeight="1">
      <c r="A18" s="71">
        <v>9</v>
      </c>
      <c r="B18" s="37" t="s">
        <v>12</v>
      </c>
      <c r="C18" s="37">
        <f>C12+C13+C15+C16</f>
        <v>95833</v>
      </c>
      <c r="D18" s="37">
        <f t="shared" ref="D18:J18" si="1">D12+D13+D15+D16</f>
        <v>96662</v>
      </c>
      <c r="E18" s="37">
        <f t="shared" si="1"/>
        <v>98150</v>
      </c>
      <c r="F18" s="37">
        <f t="shared" si="1"/>
        <v>87184</v>
      </c>
      <c r="G18" s="37">
        <f t="shared" si="1"/>
        <v>97642</v>
      </c>
      <c r="H18" s="37">
        <f t="shared" si="1"/>
        <v>97155</v>
      </c>
      <c r="I18" s="37">
        <f t="shared" si="1"/>
        <v>97457</v>
      </c>
      <c r="J18" s="145">
        <f t="shared" si="1"/>
        <v>96508</v>
      </c>
      <c r="K18" s="33"/>
    </row>
    <row r="19" spans="1:11" s="31" customFormat="1" ht="19.350000000000001" customHeight="1">
      <c r="A19" s="71">
        <v>10</v>
      </c>
      <c r="B19" s="40" t="s">
        <v>0</v>
      </c>
      <c r="C19" s="40">
        <f>C11-C18</f>
        <v>16733</v>
      </c>
      <c r="D19" s="40">
        <f t="shared" ref="D19:J19" si="2">D11-D18</f>
        <v>26827</v>
      </c>
      <c r="E19" s="40">
        <f t="shared" si="2"/>
        <v>24666</v>
      </c>
      <c r="F19" s="40">
        <f t="shared" si="2"/>
        <v>21641</v>
      </c>
      <c r="G19" s="102">
        <f t="shared" si="2"/>
        <v>22809</v>
      </c>
      <c r="H19" s="98">
        <f t="shared" si="2"/>
        <v>20713</v>
      </c>
      <c r="I19" s="98">
        <f t="shared" si="2"/>
        <v>20019</v>
      </c>
      <c r="J19" s="102">
        <f t="shared" si="2"/>
        <v>19538</v>
      </c>
      <c r="K19" s="33"/>
    </row>
    <row r="20" spans="1:11" ht="19.350000000000001" customHeight="1">
      <c r="A20" s="71">
        <v>11</v>
      </c>
      <c r="B20" s="27" t="s">
        <v>3</v>
      </c>
      <c r="C20" s="27">
        <v>22</v>
      </c>
      <c r="D20" s="27">
        <v>17</v>
      </c>
      <c r="E20" s="27">
        <v>0</v>
      </c>
      <c r="F20" s="27">
        <v>0</v>
      </c>
      <c r="G20" s="100">
        <v>0</v>
      </c>
      <c r="H20" s="100">
        <v>0</v>
      </c>
      <c r="I20" s="100">
        <v>0</v>
      </c>
      <c r="J20" s="100">
        <v>0</v>
      </c>
      <c r="K20" s="9"/>
    </row>
    <row r="21" spans="1:11" ht="19.350000000000001" customHeight="1">
      <c r="A21" s="71">
        <v>12</v>
      </c>
      <c r="B21" s="27" t="s">
        <v>2</v>
      </c>
      <c r="C21" s="27">
        <v>684</v>
      </c>
      <c r="D21" s="27">
        <v>542</v>
      </c>
      <c r="E21" s="27">
        <v>451</v>
      </c>
      <c r="F21" s="27">
        <v>451</v>
      </c>
      <c r="G21" s="100">
        <v>360</v>
      </c>
      <c r="H21" s="96">
        <v>265</v>
      </c>
      <c r="I21" s="96">
        <v>167</v>
      </c>
      <c r="J21" s="100">
        <v>85</v>
      </c>
      <c r="K21" s="9"/>
    </row>
    <row r="22" spans="1:11" ht="19.350000000000001" customHeight="1">
      <c r="A22" s="71">
        <v>13</v>
      </c>
      <c r="B22" s="27" t="s">
        <v>1</v>
      </c>
      <c r="C22" s="27">
        <v>6525</v>
      </c>
      <c r="D22" s="27">
        <v>5894</v>
      </c>
      <c r="E22" s="27">
        <v>5471</v>
      </c>
      <c r="F22" s="27">
        <v>5498</v>
      </c>
      <c r="G22" s="100">
        <v>4960</v>
      </c>
      <c r="H22" s="96">
        <v>4441</v>
      </c>
      <c r="I22" s="96">
        <v>3915</v>
      </c>
      <c r="J22" s="100">
        <v>3412</v>
      </c>
      <c r="K22" s="9"/>
    </row>
    <row r="23" spans="1:11" s="31" customFormat="1" ht="19.350000000000001" customHeight="1">
      <c r="A23" s="71">
        <v>14</v>
      </c>
      <c r="B23" s="28" t="s">
        <v>4</v>
      </c>
      <c r="C23" s="28">
        <f>C20+C21-C22</f>
        <v>-5819</v>
      </c>
      <c r="D23" s="28">
        <f>D20+D21-D22</f>
        <v>-5335</v>
      </c>
      <c r="E23" s="28">
        <f t="shared" ref="E23:J23" si="3">E20+E21-E22</f>
        <v>-5020</v>
      </c>
      <c r="F23" s="28">
        <f t="shared" si="3"/>
        <v>-5047</v>
      </c>
      <c r="G23" s="28">
        <f t="shared" si="3"/>
        <v>-4600</v>
      </c>
      <c r="H23" s="28">
        <f t="shared" si="3"/>
        <v>-4176</v>
      </c>
      <c r="I23" s="28">
        <f t="shared" si="3"/>
        <v>-3748</v>
      </c>
      <c r="J23" s="105">
        <f t="shared" si="3"/>
        <v>-3327</v>
      </c>
      <c r="K23" s="33"/>
    </row>
    <row r="24" spans="1:11" s="31" customFormat="1" ht="19.350000000000001" customHeight="1">
      <c r="A24" s="71">
        <v>15</v>
      </c>
      <c r="B24" s="40" t="s">
        <v>13</v>
      </c>
      <c r="C24" s="40">
        <f t="shared" ref="C24" si="4">C19+C23</f>
        <v>10914</v>
      </c>
      <c r="D24" s="40">
        <f t="shared" ref="D24:J24" si="5">D19+D23</f>
        <v>21492</v>
      </c>
      <c r="E24" s="40">
        <f t="shared" si="5"/>
        <v>19646</v>
      </c>
      <c r="F24" s="40">
        <f t="shared" si="5"/>
        <v>16594</v>
      </c>
      <c r="G24" s="102">
        <f t="shared" si="5"/>
        <v>18209</v>
      </c>
      <c r="H24" s="98">
        <f t="shared" si="5"/>
        <v>16537</v>
      </c>
      <c r="I24" s="98">
        <f t="shared" si="5"/>
        <v>16271</v>
      </c>
      <c r="J24" s="102">
        <f t="shared" si="5"/>
        <v>16211</v>
      </c>
      <c r="K24" s="33"/>
    </row>
    <row r="25" spans="1:11" s="31" customFormat="1" ht="19.350000000000001" customHeight="1">
      <c r="A25" s="71">
        <v>16</v>
      </c>
      <c r="B25" s="93" t="s">
        <v>54</v>
      </c>
      <c r="C25" s="94">
        <v>0</v>
      </c>
      <c r="D25" s="94">
        <v>0</v>
      </c>
      <c r="E25" s="94">
        <v>0</v>
      </c>
      <c r="F25" s="94">
        <v>0</v>
      </c>
      <c r="G25" s="94">
        <v>0</v>
      </c>
      <c r="H25" s="94">
        <v>0</v>
      </c>
      <c r="I25" s="94">
        <v>0</v>
      </c>
      <c r="J25" s="365">
        <v>0</v>
      </c>
      <c r="K25" s="33"/>
    </row>
    <row r="26" spans="1:11" s="31" customFormat="1" ht="19.350000000000001" customHeight="1">
      <c r="A26" s="71">
        <v>17</v>
      </c>
      <c r="B26" s="93" t="s">
        <v>55</v>
      </c>
      <c r="C26" s="94">
        <v>0</v>
      </c>
      <c r="D26" s="94">
        <v>0</v>
      </c>
      <c r="E26" s="94">
        <v>0</v>
      </c>
      <c r="F26" s="94">
        <v>0</v>
      </c>
      <c r="G26" s="94">
        <v>0</v>
      </c>
      <c r="H26" s="94">
        <v>0</v>
      </c>
      <c r="I26" s="94">
        <v>0</v>
      </c>
      <c r="J26" s="365">
        <v>0</v>
      </c>
      <c r="K26" s="33"/>
    </row>
    <row r="27" spans="1:11" ht="19.350000000000001" customHeight="1">
      <c r="A27" s="71">
        <v>18</v>
      </c>
      <c r="B27" s="37" t="s">
        <v>35</v>
      </c>
      <c r="C27" s="37">
        <f>C25-C26</f>
        <v>0</v>
      </c>
      <c r="D27" s="37">
        <f t="shared" ref="D27:J27" si="6">D25-D26</f>
        <v>0</v>
      </c>
      <c r="E27" s="37">
        <f t="shared" si="6"/>
        <v>0</v>
      </c>
      <c r="F27" s="37">
        <f t="shared" si="6"/>
        <v>0</v>
      </c>
      <c r="G27" s="37">
        <f t="shared" si="6"/>
        <v>0</v>
      </c>
      <c r="H27" s="37">
        <f t="shared" si="6"/>
        <v>0</v>
      </c>
      <c r="I27" s="37">
        <f t="shared" si="6"/>
        <v>0</v>
      </c>
      <c r="J27" s="101">
        <f t="shared" si="6"/>
        <v>0</v>
      </c>
      <c r="K27" s="34"/>
    </row>
    <row r="28" spans="1:11" ht="19.350000000000001" customHeight="1">
      <c r="A28" s="71">
        <v>19</v>
      </c>
      <c r="B28" s="93" t="s">
        <v>56</v>
      </c>
      <c r="C28" s="27">
        <v>0</v>
      </c>
      <c r="D28" s="27">
        <v>0</v>
      </c>
      <c r="E28" s="27">
        <v>0</v>
      </c>
      <c r="F28" s="27">
        <v>0</v>
      </c>
      <c r="G28" s="27">
        <v>0</v>
      </c>
      <c r="H28" s="27">
        <v>0</v>
      </c>
      <c r="I28" s="27">
        <v>0</v>
      </c>
      <c r="J28" s="366">
        <v>0</v>
      </c>
      <c r="K28" s="34"/>
    </row>
    <row r="29" spans="1:11" ht="19.350000000000001" customHeight="1">
      <c r="A29" s="71">
        <v>20</v>
      </c>
      <c r="B29" s="93" t="s">
        <v>57</v>
      </c>
      <c r="C29" s="27">
        <v>0</v>
      </c>
      <c r="D29" s="27">
        <v>0</v>
      </c>
      <c r="E29" s="27">
        <v>0</v>
      </c>
      <c r="F29" s="27">
        <v>0</v>
      </c>
      <c r="G29" s="27">
        <v>0</v>
      </c>
      <c r="H29" s="27">
        <v>0</v>
      </c>
      <c r="I29" s="27">
        <v>0</v>
      </c>
      <c r="J29" s="366">
        <v>0</v>
      </c>
      <c r="K29" s="34"/>
    </row>
    <row r="30" spans="1:11" s="31" customFormat="1" ht="19.350000000000001" customHeight="1">
      <c r="A30" s="72">
        <v>21</v>
      </c>
      <c r="B30" s="29" t="s">
        <v>14</v>
      </c>
      <c r="C30" s="29">
        <f>C24+C27-C28-C29</f>
        <v>10914</v>
      </c>
      <c r="D30" s="29">
        <f t="shared" ref="D30:J30" si="7">D24+D27-D28-D29</f>
        <v>21492</v>
      </c>
      <c r="E30" s="29">
        <f t="shared" si="7"/>
        <v>19646</v>
      </c>
      <c r="F30" s="29">
        <f t="shared" si="7"/>
        <v>16594</v>
      </c>
      <c r="G30" s="29">
        <f t="shared" si="7"/>
        <v>18209</v>
      </c>
      <c r="H30" s="29">
        <f t="shared" si="7"/>
        <v>16537</v>
      </c>
      <c r="I30" s="29">
        <f t="shared" si="7"/>
        <v>16271</v>
      </c>
      <c r="J30" s="103">
        <f t="shared" si="7"/>
        <v>16211</v>
      </c>
      <c r="K30" s="33"/>
    </row>
    <row r="31" spans="1:11" ht="25.5">
      <c r="A31" s="71">
        <v>22</v>
      </c>
      <c r="B31" s="27" t="s">
        <v>97</v>
      </c>
      <c r="C31" s="27">
        <v>14575</v>
      </c>
      <c r="D31" s="27">
        <v>12932</v>
      </c>
      <c r="E31" s="27">
        <v>10112</v>
      </c>
      <c r="F31" s="27">
        <v>11201</v>
      </c>
      <c r="G31" s="100">
        <v>10063</v>
      </c>
      <c r="H31" s="96">
        <v>9937</v>
      </c>
      <c r="I31" s="96">
        <v>9300</v>
      </c>
      <c r="J31" s="100">
        <v>9254</v>
      </c>
      <c r="K31" s="34"/>
    </row>
    <row r="32" spans="1:11" ht="25.5">
      <c r="A32" s="71">
        <v>23</v>
      </c>
      <c r="B32" s="27" t="s">
        <v>98</v>
      </c>
      <c r="C32" s="27">
        <v>2109</v>
      </c>
      <c r="D32" s="27">
        <v>1981</v>
      </c>
      <c r="E32" s="27">
        <v>1819</v>
      </c>
      <c r="F32" s="27">
        <v>1453</v>
      </c>
      <c r="G32" s="100">
        <v>840</v>
      </c>
      <c r="H32" s="96">
        <v>800</v>
      </c>
      <c r="I32" s="96">
        <v>750</v>
      </c>
      <c r="J32" s="100">
        <v>750</v>
      </c>
      <c r="K32" s="34"/>
    </row>
    <row r="33" spans="1:11" ht="19.350000000000001" customHeight="1">
      <c r="A33" s="71">
        <v>24</v>
      </c>
      <c r="B33" s="27" t="s">
        <v>99</v>
      </c>
      <c r="C33" s="27">
        <v>-202</v>
      </c>
      <c r="D33" s="27">
        <v>3132</v>
      </c>
      <c r="E33" s="27">
        <v>800</v>
      </c>
      <c r="F33" s="27">
        <v>800</v>
      </c>
      <c r="G33" s="100">
        <v>600</v>
      </c>
      <c r="H33" s="96">
        <v>300</v>
      </c>
      <c r="I33" s="96">
        <v>0</v>
      </c>
      <c r="J33" s="100">
        <v>0</v>
      </c>
      <c r="K33" s="34"/>
    </row>
    <row r="34" spans="1:11" ht="19.350000000000001" customHeight="1">
      <c r="A34" s="71">
        <v>25</v>
      </c>
      <c r="B34" s="27" t="s">
        <v>100</v>
      </c>
      <c r="C34" s="27">
        <v>-26534</v>
      </c>
      <c r="D34" s="27">
        <v>-26205</v>
      </c>
      <c r="E34" s="27">
        <v>-26105</v>
      </c>
      <c r="F34" s="27">
        <v>-26325</v>
      </c>
      <c r="G34" s="100">
        <v>-26005</v>
      </c>
      <c r="H34" s="96">
        <v>-25905</v>
      </c>
      <c r="I34" s="96">
        <v>-25805</v>
      </c>
      <c r="J34" s="100">
        <v>-25705</v>
      </c>
      <c r="K34" s="34"/>
    </row>
    <row r="35" spans="1:11" s="31" customFormat="1" ht="19.350000000000001" customHeight="1">
      <c r="A35" s="72">
        <v>26</v>
      </c>
      <c r="B35" s="29" t="s">
        <v>101</v>
      </c>
      <c r="C35" s="29">
        <f>C30+C31+C32-C33+C34</f>
        <v>1266</v>
      </c>
      <c r="D35" s="29">
        <f t="shared" ref="D35:E35" si="8">D30+D31+D32-D33+D34</f>
        <v>7068</v>
      </c>
      <c r="E35" s="29">
        <f t="shared" si="8"/>
        <v>4672</v>
      </c>
      <c r="F35" s="29">
        <f t="shared" ref="F35" si="9">F30+F31+F32-F33+F34</f>
        <v>2123</v>
      </c>
      <c r="G35" s="29">
        <f t="shared" ref="G35" si="10">G30+G31+G32-G33+G34</f>
        <v>2507</v>
      </c>
      <c r="H35" s="29">
        <f t="shared" ref="H35" si="11">H30+H31+H32-H33+H34</f>
        <v>1069</v>
      </c>
      <c r="I35" s="29">
        <f t="shared" ref="I35" si="12">I30+I31+I32-I33+I34</f>
        <v>516</v>
      </c>
      <c r="J35" s="103">
        <f t="shared" ref="J35" si="13">J30+J31+J32-J33+J34</f>
        <v>510</v>
      </c>
      <c r="K35" s="33"/>
    </row>
    <row r="36" spans="1:11">
      <c r="A36" s="11" t="s">
        <v>283</v>
      </c>
    </row>
    <row r="40" spans="1:11">
      <c r="B40" s="49"/>
    </row>
  </sheetData>
  <mergeCells count="10">
    <mergeCell ref="A1:J1"/>
    <mergeCell ref="A4:B4"/>
    <mergeCell ref="A5:B5"/>
    <mergeCell ref="B7:J7"/>
    <mergeCell ref="D2:J2"/>
    <mergeCell ref="G3:J3"/>
    <mergeCell ref="G4:H4"/>
    <mergeCell ref="I4:J4"/>
    <mergeCell ref="A2:B2"/>
    <mergeCell ref="A3:B3"/>
  </mergeCells>
  <pageMargins left="0.78740157480314965" right="0.78740157480314965" top="0.98425196850393704" bottom="0.98425196850393704" header="0.51181102362204722" footer="0.51181102362204722"/>
  <pageSetup paperSize="9" scale="67" orientation="landscape" r:id="rId1"/>
  <headerFooter alignWithMargins="0">
    <oddHeader>&amp;L&amp;"Arial,Fett"&amp;12Wirtschaftsplan
für sonstige Sondervermögen&amp;RAlle Angaben in T€, sofern nicht anders angegeben</oddHeader>
    <oddFooter>&amp;L&amp;F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J22"/>
  <sheetViews>
    <sheetView view="pageLayout" topLeftCell="B1" zoomScaleNormal="75" workbookViewId="0">
      <selection activeCell="A9" sqref="A9"/>
    </sheetView>
  </sheetViews>
  <sheetFormatPr baseColWidth="10" defaultRowHeight="14.25"/>
  <cols>
    <col min="1" max="1" width="6.42578125" bestFit="1" customWidth="1"/>
    <col min="2" max="2" width="50.5703125" style="1" customWidth="1"/>
    <col min="3" max="10" width="12.85546875" style="1" customWidth="1"/>
  </cols>
  <sheetData>
    <row r="1" spans="1:10" ht="22.5" customHeight="1">
      <c r="A1" s="411" t="s">
        <v>8</v>
      </c>
      <c r="B1" s="412"/>
      <c r="C1" s="412"/>
      <c r="D1" s="412"/>
      <c r="E1" s="412"/>
      <c r="F1" s="412"/>
      <c r="G1" s="412"/>
      <c r="H1" s="412"/>
      <c r="I1" s="412"/>
      <c r="J1" s="413"/>
    </row>
    <row r="2" spans="1:10" ht="15.75" customHeight="1">
      <c r="A2" s="414" t="s">
        <v>50</v>
      </c>
      <c r="B2" s="415"/>
      <c r="C2" s="397" t="s">
        <v>124</v>
      </c>
      <c r="D2" s="397"/>
      <c r="E2" s="397"/>
      <c r="F2" s="398"/>
      <c r="G2" s="398"/>
      <c r="H2" s="398"/>
      <c r="I2" s="398"/>
      <c r="J2" s="399"/>
    </row>
    <row r="3" spans="1:10" ht="18" customHeight="1">
      <c r="A3" s="409"/>
      <c r="B3" s="410"/>
      <c r="C3" s="74"/>
      <c r="D3" s="74"/>
      <c r="E3" s="74"/>
      <c r="F3" s="74"/>
      <c r="G3" s="407" t="s">
        <v>37</v>
      </c>
      <c r="H3" s="408"/>
      <c r="I3" s="407" t="s">
        <v>36</v>
      </c>
      <c r="J3" s="408"/>
    </row>
    <row r="4" spans="1:10" ht="12.75" customHeight="1">
      <c r="A4" s="68" t="s">
        <v>17</v>
      </c>
      <c r="B4" s="75" t="s">
        <v>15</v>
      </c>
      <c r="C4" s="126" t="s">
        <v>79</v>
      </c>
      <c r="D4" s="126" t="s">
        <v>102</v>
      </c>
      <c r="E4" s="126" t="s">
        <v>80</v>
      </c>
      <c r="F4" s="126" t="s">
        <v>81</v>
      </c>
      <c r="G4" s="126" t="s">
        <v>82</v>
      </c>
      <c r="H4" s="126" t="s">
        <v>82</v>
      </c>
      <c r="I4" s="127" t="s">
        <v>82</v>
      </c>
      <c r="J4" s="128" t="s">
        <v>82</v>
      </c>
    </row>
    <row r="5" spans="1:10" ht="12.75">
      <c r="A5" s="73"/>
      <c r="B5" s="144"/>
      <c r="C5" s="129">
        <v>2015</v>
      </c>
      <c r="D5" s="129">
        <v>2016</v>
      </c>
      <c r="E5" s="129">
        <v>2017</v>
      </c>
      <c r="F5" s="129">
        <v>2017</v>
      </c>
      <c r="G5" s="142">
        <v>2018</v>
      </c>
      <c r="H5" s="142">
        <v>2019</v>
      </c>
      <c r="I5" s="131">
        <v>2020</v>
      </c>
      <c r="J5" s="130">
        <v>2021</v>
      </c>
    </row>
    <row r="6" spans="1:10" s="7" customFormat="1" ht="19.350000000000001" customHeight="1">
      <c r="A6" s="76">
        <v>1</v>
      </c>
      <c r="B6" s="62" t="s">
        <v>45</v>
      </c>
      <c r="C6" s="147">
        <f>Investitionsplan!F36</f>
        <v>53227</v>
      </c>
      <c r="D6" s="147">
        <f>Investitionsplan!G36</f>
        <v>90764</v>
      </c>
      <c r="E6" s="147">
        <f>Investitionsplan!H36</f>
        <v>78420</v>
      </c>
      <c r="F6" s="147">
        <f>Investitionsplan!I36</f>
        <v>52979</v>
      </c>
      <c r="G6" s="147">
        <f>Investitionsplan!J36</f>
        <v>80518</v>
      </c>
      <c r="H6" s="147">
        <f>Investitionsplan!K36</f>
        <v>67211</v>
      </c>
      <c r="I6" s="147">
        <f>Investitionsplan!L36</f>
        <v>64975</v>
      </c>
      <c r="J6" s="147">
        <f>Investitionsplan!M36</f>
        <v>52397</v>
      </c>
    </row>
    <row r="7" spans="1:10" s="7" customFormat="1" ht="19.350000000000001" customHeight="1">
      <c r="A7" s="76">
        <v>2</v>
      </c>
      <c r="B7" s="67" t="s">
        <v>46</v>
      </c>
      <c r="C7" s="148">
        <v>0</v>
      </c>
      <c r="D7" s="148">
        <v>0</v>
      </c>
      <c r="E7" s="148">
        <v>0</v>
      </c>
      <c r="F7" s="148">
        <v>0</v>
      </c>
      <c r="G7" s="148">
        <v>0</v>
      </c>
      <c r="H7" s="148">
        <v>0</v>
      </c>
      <c r="I7" s="148">
        <v>0</v>
      </c>
      <c r="J7" s="148">
        <v>0</v>
      </c>
    </row>
    <row r="8" spans="1:10" s="7" customFormat="1" ht="19.350000000000001" customHeight="1">
      <c r="A8" s="76">
        <v>3</v>
      </c>
      <c r="B8" s="67" t="s">
        <v>47</v>
      </c>
      <c r="C8" s="148">
        <v>0</v>
      </c>
      <c r="D8" s="148">
        <v>0</v>
      </c>
      <c r="E8" s="148">
        <v>0</v>
      </c>
      <c r="F8" s="148">
        <v>0</v>
      </c>
      <c r="G8" s="148">
        <v>0</v>
      </c>
      <c r="H8" s="148">
        <v>0</v>
      </c>
      <c r="I8" s="148">
        <v>0</v>
      </c>
      <c r="J8" s="148">
        <v>0</v>
      </c>
    </row>
    <row r="9" spans="1:10" s="7" customFormat="1" ht="19.350000000000001" customHeight="1">
      <c r="A9" s="76">
        <v>4</v>
      </c>
      <c r="B9" s="67" t="s">
        <v>48</v>
      </c>
      <c r="C9" s="148">
        <v>12278</v>
      </c>
      <c r="D9" s="157">
        <v>12470</v>
      </c>
      <c r="E9" s="157">
        <v>12668</v>
      </c>
      <c r="F9" s="158">
        <v>12664</v>
      </c>
      <c r="G9" s="158">
        <v>12874</v>
      </c>
      <c r="H9" s="158">
        <v>13068</v>
      </c>
      <c r="I9" s="158">
        <v>12445</v>
      </c>
      <c r="J9" s="158">
        <v>10541</v>
      </c>
    </row>
    <row r="10" spans="1:10" ht="19.350000000000001" customHeight="1">
      <c r="A10" s="76">
        <v>5</v>
      </c>
      <c r="B10" s="35" t="s">
        <v>49</v>
      </c>
      <c r="C10" s="149">
        <v>0</v>
      </c>
      <c r="D10" s="149">
        <v>0</v>
      </c>
      <c r="E10" s="149">
        <v>0</v>
      </c>
      <c r="F10" s="147">
        <v>0</v>
      </c>
      <c r="G10" s="147">
        <v>0</v>
      </c>
      <c r="H10" s="147">
        <v>0</v>
      </c>
      <c r="I10" s="147">
        <v>0</v>
      </c>
      <c r="J10" s="147">
        <v>0</v>
      </c>
    </row>
    <row r="11" spans="1:10" ht="19.350000000000001" customHeight="1">
      <c r="A11" s="76">
        <v>6</v>
      </c>
      <c r="B11" s="36" t="s">
        <v>44</v>
      </c>
      <c r="C11" s="150">
        <f>SUM(C6:C10)</f>
        <v>65505</v>
      </c>
      <c r="D11" s="150">
        <f>SUM(D6:D10)</f>
        <v>103234</v>
      </c>
      <c r="E11" s="150">
        <f>SUM(E6:E10)</f>
        <v>91088</v>
      </c>
      <c r="F11" s="150">
        <f t="shared" ref="F11:J11" si="0">SUM(F6:F10)</f>
        <v>65643</v>
      </c>
      <c r="G11" s="150">
        <f t="shared" si="0"/>
        <v>93392</v>
      </c>
      <c r="H11" s="150">
        <f t="shared" si="0"/>
        <v>80279</v>
      </c>
      <c r="I11" s="150">
        <f t="shared" si="0"/>
        <v>77420</v>
      </c>
      <c r="J11" s="151">
        <f t="shared" si="0"/>
        <v>62938</v>
      </c>
    </row>
    <row r="12" spans="1:10" s="7" customFormat="1" ht="19.350000000000001" customHeight="1">
      <c r="A12" s="76">
        <v>8</v>
      </c>
      <c r="B12" s="62" t="s">
        <v>91</v>
      </c>
      <c r="C12" s="148">
        <f>Erfolgsplan!C35</f>
        <v>1266</v>
      </c>
      <c r="D12" s="148">
        <f>Erfolgsplan!D35</f>
        <v>7068</v>
      </c>
      <c r="E12" s="148">
        <f>Erfolgsplan!E35</f>
        <v>4672</v>
      </c>
      <c r="F12" s="148">
        <f>Erfolgsplan!F35</f>
        <v>2123</v>
      </c>
      <c r="G12" s="148">
        <f>Erfolgsplan!G35</f>
        <v>2507</v>
      </c>
      <c r="H12" s="148">
        <f>Erfolgsplan!H35</f>
        <v>1069</v>
      </c>
      <c r="I12" s="148">
        <f>Erfolgsplan!I35</f>
        <v>516</v>
      </c>
      <c r="J12" s="148">
        <f>Erfolgsplan!J35</f>
        <v>510</v>
      </c>
    </row>
    <row r="13" spans="1:10" s="7" customFormat="1" ht="19.350000000000001" customHeight="1">
      <c r="A13" s="76">
        <v>9</v>
      </c>
      <c r="B13" s="67" t="s">
        <v>34</v>
      </c>
      <c r="C13" s="148">
        <f>Erfolgsplan!C15</f>
        <v>34847</v>
      </c>
      <c r="D13" s="148">
        <f>Erfolgsplan!D15</f>
        <v>35238</v>
      </c>
      <c r="E13" s="148">
        <f>Erfolgsplan!E15</f>
        <v>35414</v>
      </c>
      <c r="F13" s="148">
        <f>Erfolgsplan!F15</f>
        <v>30124</v>
      </c>
      <c r="G13" s="148">
        <f>Erfolgsplan!G15</f>
        <v>35630</v>
      </c>
      <c r="H13" s="148">
        <f>Erfolgsplan!H15</f>
        <v>36091</v>
      </c>
      <c r="I13" s="148">
        <f>Erfolgsplan!I15</f>
        <v>35802</v>
      </c>
      <c r="J13" s="148">
        <f>Erfolgsplan!J15</f>
        <v>36070</v>
      </c>
    </row>
    <row r="14" spans="1:10" s="7" customFormat="1" ht="19.350000000000001" customHeight="1">
      <c r="A14" s="76">
        <v>10</v>
      </c>
      <c r="B14" s="67" t="s">
        <v>39</v>
      </c>
      <c r="C14" s="148">
        <v>0</v>
      </c>
      <c r="D14" s="148">
        <v>0</v>
      </c>
      <c r="E14" s="148">
        <v>0</v>
      </c>
      <c r="F14" s="147">
        <v>0</v>
      </c>
      <c r="G14" s="147">
        <v>0</v>
      </c>
      <c r="H14" s="147">
        <v>0</v>
      </c>
      <c r="I14" s="147">
        <v>0</v>
      </c>
      <c r="J14" s="147">
        <v>0</v>
      </c>
    </row>
    <row r="15" spans="1:10" s="7" customFormat="1" ht="19.350000000000001" customHeight="1">
      <c r="A15" s="76">
        <v>11</v>
      </c>
      <c r="B15" s="67" t="s">
        <v>92</v>
      </c>
      <c r="C15" s="148">
        <f>-Erfolgsplan!C31-9335-1147+50</f>
        <v>-25007</v>
      </c>
      <c r="D15" s="148">
        <f>-Erfolgsplan!D31-11699-752+29</f>
        <v>-25354</v>
      </c>
      <c r="E15" s="148">
        <f>-Erfolgsplan!E31-15122</f>
        <v>-25234</v>
      </c>
      <c r="F15" s="148">
        <f>-Erfolgsplan!F31-9004-466+23</f>
        <v>-20648</v>
      </c>
      <c r="G15" s="148">
        <f>-Erfolgsplan!G31-16053-187+23</f>
        <v>-26280</v>
      </c>
      <c r="H15" s="148">
        <f>-Erfolgsplan!H31-16985-70+23</f>
        <v>-26969</v>
      </c>
      <c r="I15" s="148">
        <f>-Erfolgsplan!I31-17550-32+23</f>
        <v>-26859</v>
      </c>
      <c r="J15" s="148">
        <f>-Erfolgsplan!J31-18007-26+23</f>
        <v>-27264</v>
      </c>
    </row>
    <row r="16" spans="1:10" s="7" customFormat="1" ht="19.350000000000001" customHeight="1">
      <c r="A16" s="76">
        <v>12</v>
      </c>
      <c r="B16" s="35" t="s">
        <v>40</v>
      </c>
      <c r="C16" s="148">
        <v>1172</v>
      </c>
      <c r="D16" s="148">
        <v>-4482</v>
      </c>
      <c r="E16" s="148">
        <v>-2184</v>
      </c>
      <c r="F16" s="147">
        <v>1065</v>
      </c>
      <c r="G16" s="147">
        <v>1017</v>
      </c>
      <c r="H16" s="147">
        <v>2877</v>
      </c>
      <c r="I16" s="147">
        <v>2986</v>
      </c>
      <c r="J16" s="147">
        <v>1225</v>
      </c>
    </row>
    <row r="17" spans="1:10" s="7" customFormat="1" ht="19.350000000000001" customHeight="1">
      <c r="A17" s="76">
        <v>13</v>
      </c>
      <c r="B17" s="35" t="s">
        <v>51</v>
      </c>
      <c r="C17" s="148">
        <v>0</v>
      </c>
      <c r="D17" s="148">
        <v>0</v>
      </c>
      <c r="E17" s="148">
        <v>0</v>
      </c>
      <c r="F17" s="147">
        <v>0</v>
      </c>
      <c r="G17" s="147">
        <v>0</v>
      </c>
      <c r="H17" s="147">
        <v>0</v>
      </c>
      <c r="I17" s="147">
        <v>0</v>
      </c>
      <c r="J17" s="147">
        <v>0</v>
      </c>
    </row>
    <row r="18" spans="1:10" s="7" customFormat="1" ht="19.350000000000001" customHeight="1">
      <c r="A18" s="76">
        <v>14</v>
      </c>
      <c r="B18" s="35" t="s">
        <v>41</v>
      </c>
      <c r="C18" s="148">
        <v>0</v>
      </c>
      <c r="D18" s="148">
        <v>0</v>
      </c>
      <c r="E18" s="148">
        <v>0</v>
      </c>
      <c r="F18" s="147">
        <v>0</v>
      </c>
      <c r="G18" s="147">
        <v>0</v>
      </c>
      <c r="H18" s="147">
        <v>0</v>
      </c>
      <c r="I18" s="147">
        <v>0</v>
      </c>
      <c r="J18" s="147">
        <v>0</v>
      </c>
    </row>
    <row r="19" spans="1:10" ht="19.350000000000001" customHeight="1">
      <c r="A19" s="76">
        <v>15</v>
      </c>
      <c r="B19" s="35" t="s">
        <v>42</v>
      </c>
      <c r="C19" s="148">
        <f>C6</f>
        <v>53227</v>
      </c>
      <c r="D19" s="148">
        <f t="shared" ref="D19:J19" si="1">D6</f>
        <v>90764</v>
      </c>
      <c r="E19" s="148">
        <f t="shared" si="1"/>
        <v>78420</v>
      </c>
      <c r="F19" s="148">
        <f t="shared" si="1"/>
        <v>52979</v>
      </c>
      <c r="G19" s="148">
        <f t="shared" si="1"/>
        <v>80518</v>
      </c>
      <c r="H19" s="148">
        <f t="shared" si="1"/>
        <v>67211</v>
      </c>
      <c r="I19" s="148">
        <f t="shared" si="1"/>
        <v>64975</v>
      </c>
      <c r="J19" s="148">
        <f t="shared" si="1"/>
        <v>52397</v>
      </c>
    </row>
    <row r="20" spans="1:10" ht="18.75" customHeight="1">
      <c r="A20" s="77">
        <v>16</v>
      </c>
      <c r="B20" s="36" t="s">
        <v>43</v>
      </c>
      <c r="C20" s="150">
        <f>SUM(C12:C19)</f>
        <v>65505</v>
      </c>
      <c r="D20" s="150">
        <f>SUM(D12:D19)</f>
        <v>103234</v>
      </c>
      <c r="E20" s="150">
        <f>SUM(E12:E19)</f>
        <v>91088</v>
      </c>
      <c r="F20" s="150">
        <f t="shared" ref="F20:J20" si="2">SUM(F12:F19)</f>
        <v>65643</v>
      </c>
      <c r="G20" s="150">
        <f t="shared" si="2"/>
        <v>93392</v>
      </c>
      <c r="H20" s="150">
        <f t="shared" si="2"/>
        <v>80279</v>
      </c>
      <c r="I20" s="150">
        <f t="shared" si="2"/>
        <v>77420</v>
      </c>
      <c r="J20" s="150">
        <f t="shared" si="2"/>
        <v>62938</v>
      </c>
    </row>
    <row r="22" spans="1:10">
      <c r="C22" s="287"/>
      <c r="D22" s="287"/>
      <c r="E22" s="287"/>
      <c r="F22" s="287"/>
      <c r="G22" s="287"/>
      <c r="H22" s="287"/>
      <c r="I22" s="287"/>
      <c r="J22" s="287"/>
    </row>
  </sheetData>
  <mergeCells count="6">
    <mergeCell ref="G3:H3"/>
    <mergeCell ref="I3:J3"/>
    <mergeCell ref="A3:B3"/>
    <mergeCell ref="A1:J1"/>
    <mergeCell ref="C2:J2"/>
    <mergeCell ref="A2:B2"/>
  </mergeCells>
  <phoneticPr fontId="0" type="noConversion"/>
  <pageMargins left="0.78740157480314965" right="0.78740157480314965" top="0.98425196850393704" bottom="0.98425196850393704" header="0.51181102362204722" footer="0.51181102362204722"/>
  <pageSetup paperSize="9" scale="82" orientation="landscape" r:id="rId1"/>
  <headerFooter alignWithMargins="0">
    <oddHeader>&amp;L&amp;"Arial,Fett"&amp;12Wirtschaftsplan
für sonstige Sondervermögen&amp;RAlle Angaben in T€, sofern nicht anders angegeben</oddHeader>
    <oddFooter>&amp;L&amp;F</oddFooter>
  </headerFooter>
  <ignoredErrors>
    <ignoredError sqref="C11:J11"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
  <sheetViews>
    <sheetView view="pageLayout" zoomScale="75" zoomScaleNormal="100" zoomScalePageLayoutView="75" workbookViewId="0">
      <selection activeCell="B39" sqref="B39"/>
    </sheetView>
  </sheetViews>
  <sheetFormatPr baseColWidth="10" defaultColWidth="5" defaultRowHeight="12.75"/>
  <cols>
    <col min="1" max="1" width="4.28515625" customWidth="1"/>
    <col min="2" max="2" width="48.85546875" customWidth="1"/>
    <col min="3" max="3" width="33.42578125" customWidth="1"/>
    <col min="4" max="4" width="16.42578125" customWidth="1"/>
    <col min="5" max="5" width="9.28515625" customWidth="1"/>
    <col min="6" max="13" width="12.7109375" customWidth="1"/>
  </cols>
  <sheetData>
    <row r="1" spans="1:14" ht="22.5" customHeight="1">
      <c r="A1" s="418" t="s">
        <v>59</v>
      </c>
      <c r="B1" s="419"/>
      <c r="C1" s="419"/>
      <c r="D1" s="419"/>
      <c r="E1" s="419"/>
      <c r="F1" s="419"/>
      <c r="G1" s="419"/>
      <c r="H1" s="419"/>
      <c r="I1" s="419"/>
      <c r="J1" s="419"/>
      <c r="K1" s="419"/>
      <c r="L1" s="419"/>
      <c r="M1" s="420"/>
    </row>
    <row r="2" spans="1:14" ht="15.75" customHeight="1">
      <c r="A2" s="423" t="s">
        <v>50</v>
      </c>
      <c r="B2" s="424"/>
      <c r="C2" s="427" t="s">
        <v>124</v>
      </c>
      <c r="D2" s="427"/>
      <c r="E2" s="427"/>
      <c r="F2" s="427"/>
      <c r="G2" s="427"/>
      <c r="H2" s="427"/>
      <c r="I2" s="427"/>
      <c r="J2" s="81"/>
      <c r="K2" s="81"/>
      <c r="L2" s="81"/>
      <c r="M2" s="82"/>
      <c r="N2" s="60"/>
    </row>
    <row r="3" spans="1:14" ht="15.75" customHeight="1">
      <c r="A3" s="425"/>
      <c r="B3" s="426"/>
      <c r="C3" s="428"/>
      <c r="D3" s="428"/>
      <c r="E3" s="428"/>
      <c r="F3" s="428"/>
      <c r="G3" s="428"/>
      <c r="H3" s="428"/>
      <c r="I3" s="428"/>
      <c r="J3" s="421" t="s">
        <v>37</v>
      </c>
      <c r="K3" s="422"/>
      <c r="L3" s="421" t="s">
        <v>36</v>
      </c>
      <c r="M3" s="422"/>
      <c r="N3" s="60"/>
    </row>
    <row r="4" spans="1:14" ht="25.5" customHeight="1">
      <c r="A4" s="54" t="s">
        <v>17</v>
      </c>
      <c r="B4" s="55" t="s">
        <v>15</v>
      </c>
      <c r="C4" s="135" t="s">
        <v>18</v>
      </c>
      <c r="D4" s="416" t="s">
        <v>53</v>
      </c>
      <c r="E4" s="136" t="s">
        <v>19</v>
      </c>
      <c r="F4" s="126" t="s">
        <v>79</v>
      </c>
      <c r="G4" s="126" t="s">
        <v>102</v>
      </c>
      <c r="H4" s="126" t="s">
        <v>80</v>
      </c>
      <c r="I4" s="126" t="s">
        <v>81</v>
      </c>
      <c r="J4" s="126" t="s">
        <v>82</v>
      </c>
      <c r="K4" s="126" t="s">
        <v>82</v>
      </c>
      <c r="L4" s="127" t="s">
        <v>82</v>
      </c>
      <c r="M4" s="128" t="s">
        <v>82</v>
      </c>
    </row>
    <row r="5" spans="1:14" ht="56.25" customHeight="1">
      <c r="A5" s="56"/>
      <c r="B5" s="57"/>
      <c r="C5" s="137"/>
      <c r="D5" s="417"/>
      <c r="E5" s="138" t="s">
        <v>20</v>
      </c>
      <c r="F5" s="129">
        <v>2015</v>
      </c>
      <c r="G5" s="129">
        <v>2016</v>
      </c>
      <c r="H5" s="129">
        <v>2017</v>
      </c>
      <c r="I5" s="129">
        <v>2017</v>
      </c>
      <c r="J5" s="142">
        <v>2018</v>
      </c>
      <c r="K5" s="142">
        <v>2019</v>
      </c>
      <c r="L5" s="131">
        <v>2020</v>
      </c>
      <c r="M5" s="130">
        <v>2021</v>
      </c>
    </row>
    <row r="6" spans="1:14">
      <c r="A6" s="159">
        <v>1</v>
      </c>
      <c r="B6" s="160" t="s">
        <v>21</v>
      </c>
      <c r="C6" s="161"/>
      <c r="D6" s="161"/>
      <c r="E6" s="162"/>
      <c r="F6" s="163"/>
      <c r="G6" s="163"/>
      <c r="H6" s="163"/>
      <c r="I6" s="164"/>
      <c r="J6" s="164"/>
      <c r="K6" s="165"/>
      <c r="L6" s="163"/>
      <c r="M6" s="224"/>
    </row>
    <row r="7" spans="1:14">
      <c r="A7" s="159"/>
      <c r="B7" s="160"/>
      <c r="C7" s="166"/>
      <c r="D7" s="166"/>
      <c r="E7" s="162"/>
      <c r="F7" s="167"/>
      <c r="G7" s="167"/>
      <c r="H7" s="163"/>
      <c r="I7" s="168"/>
      <c r="J7" s="164"/>
      <c r="K7" s="165"/>
      <c r="L7" s="163"/>
      <c r="M7" s="164"/>
    </row>
    <row r="8" spans="1:14">
      <c r="A8" s="159"/>
      <c r="B8" s="169" t="s">
        <v>23</v>
      </c>
      <c r="C8" s="170"/>
      <c r="D8" s="170"/>
      <c r="E8" s="171"/>
      <c r="F8" s="172">
        <v>0</v>
      </c>
      <c r="G8" s="172">
        <v>0</v>
      </c>
      <c r="H8" s="173">
        <v>0</v>
      </c>
      <c r="I8" s="172">
        <v>0</v>
      </c>
      <c r="J8" s="172">
        <v>0</v>
      </c>
      <c r="K8" s="174">
        <v>0</v>
      </c>
      <c r="L8" s="173">
        <v>0</v>
      </c>
      <c r="M8" s="173">
        <v>0</v>
      </c>
    </row>
    <row r="9" spans="1:14">
      <c r="A9" s="159"/>
      <c r="B9" s="175"/>
      <c r="C9" s="161"/>
      <c r="D9" s="161"/>
      <c r="E9" s="162"/>
      <c r="F9" s="167"/>
      <c r="G9" s="167"/>
      <c r="H9" s="163"/>
      <c r="I9" s="168"/>
      <c r="J9" s="164"/>
      <c r="K9" s="165"/>
      <c r="L9" s="163"/>
      <c r="M9" s="164"/>
    </row>
    <row r="10" spans="1:14">
      <c r="A10" s="159">
        <v>2</v>
      </c>
      <c r="B10" s="160" t="s">
        <v>24</v>
      </c>
      <c r="C10" s="161"/>
      <c r="D10" s="161"/>
      <c r="E10" s="162"/>
      <c r="F10" s="167"/>
      <c r="G10" s="167"/>
      <c r="H10" s="163"/>
      <c r="I10" s="168"/>
      <c r="J10" s="164"/>
      <c r="K10" s="165"/>
      <c r="L10" s="163"/>
      <c r="M10" s="164"/>
    </row>
    <row r="11" spans="1:14">
      <c r="A11" s="159"/>
      <c r="B11" s="160"/>
      <c r="C11" s="161"/>
      <c r="D11" s="161"/>
      <c r="E11" s="162"/>
      <c r="F11" s="167"/>
      <c r="G11" s="167"/>
      <c r="H11" s="163"/>
      <c r="I11" s="168"/>
      <c r="J11" s="164"/>
      <c r="K11" s="165"/>
      <c r="L11" s="163"/>
      <c r="M11" s="164"/>
    </row>
    <row r="12" spans="1:14">
      <c r="A12" s="159"/>
      <c r="B12" s="175" t="s">
        <v>128</v>
      </c>
      <c r="C12" s="161"/>
      <c r="D12" s="161"/>
      <c r="E12" s="162"/>
      <c r="F12" s="167"/>
      <c r="G12" s="167"/>
      <c r="H12" s="163"/>
      <c r="I12" s="168"/>
      <c r="J12" s="164"/>
      <c r="K12" s="165"/>
      <c r="L12" s="163"/>
      <c r="M12" s="164"/>
    </row>
    <row r="13" spans="1:14">
      <c r="A13" s="159"/>
      <c r="B13" s="175"/>
      <c r="C13" s="166" t="s">
        <v>129</v>
      </c>
      <c r="D13" s="176"/>
      <c r="E13" s="177">
        <v>0</v>
      </c>
      <c r="F13" s="167">
        <f>'Investition Anlage 1'!G112</f>
        <v>22201</v>
      </c>
      <c r="G13" s="167">
        <f>'Investition Anlage 1'!H112</f>
        <v>21362</v>
      </c>
      <c r="H13" s="167">
        <f>'Investition Anlage 1'!I112</f>
        <v>34458</v>
      </c>
      <c r="I13" s="167">
        <f>'Investition Anlage 1'!J112</f>
        <v>41097</v>
      </c>
      <c r="J13" s="167">
        <f>'Investition Anlage 1'!K112</f>
        <v>52797</v>
      </c>
      <c r="K13" s="167">
        <f>'Investition Anlage 1'!L112</f>
        <v>44021</v>
      </c>
      <c r="L13" s="167">
        <f>'Investition Anlage 1'!M112</f>
        <v>47979</v>
      </c>
      <c r="M13" s="167">
        <f>'Investition Anlage 1'!N112</f>
        <v>44031</v>
      </c>
    </row>
    <row r="14" spans="1:14">
      <c r="A14" s="159"/>
      <c r="B14" s="175"/>
      <c r="C14" s="178"/>
      <c r="D14" s="176"/>
      <c r="E14" s="177"/>
      <c r="F14" s="167"/>
      <c r="G14" s="167"/>
      <c r="H14" s="167"/>
      <c r="I14" s="168"/>
      <c r="J14" s="168"/>
      <c r="K14" s="164"/>
      <c r="L14" s="163"/>
      <c r="M14" s="164"/>
    </row>
    <row r="15" spans="1:14">
      <c r="A15" s="159"/>
      <c r="B15" s="175"/>
      <c r="C15" s="166"/>
      <c r="D15" s="166"/>
      <c r="E15" s="177"/>
      <c r="F15" s="179"/>
      <c r="G15" s="179"/>
      <c r="H15" s="179"/>
      <c r="I15" s="179"/>
      <c r="J15" s="179"/>
      <c r="K15" s="179"/>
      <c r="L15" s="179"/>
      <c r="M15" s="200"/>
    </row>
    <row r="16" spans="1:14">
      <c r="A16" s="159"/>
      <c r="B16" s="175" t="s">
        <v>130</v>
      </c>
      <c r="C16" s="166"/>
      <c r="D16" s="166"/>
      <c r="E16" s="162"/>
      <c r="F16" s="167"/>
      <c r="G16" s="167"/>
      <c r="H16" s="163"/>
      <c r="I16" s="168"/>
      <c r="J16" s="164"/>
      <c r="K16" s="165"/>
      <c r="L16" s="163"/>
      <c r="M16" s="164"/>
    </row>
    <row r="17" spans="1:14">
      <c r="A17" s="159"/>
      <c r="B17" s="175"/>
      <c r="C17" s="166" t="s">
        <v>131</v>
      </c>
      <c r="D17" s="176"/>
      <c r="E17" s="177">
        <v>0</v>
      </c>
      <c r="F17" s="167">
        <f>'Investition Anlage 2'!G68</f>
        <v>31026</v>
      </c>
      <c r="G17" s="167">
        <f>'Investition Anlage 2'!H68</f>
        <v>69402</v>
      </c>
      <c r="H17" s="167">
        <f>'Investition Anlage 2'!I68</f>
        <v>43962</v>
      </c>
      <c r="I17" s="167">
        <f>'Investition Anlage 2'!J68</f>
        <v>11882</v>
      </c>
      <c r="J17" s="167">
        <f>'Investition Anlage 2'!K68</f>
        <v>27721</v>
      </c>
      <c r="K17" s="167">
        <f>'Investition Anlage 2'!L68</f>
        <v>23190</v>
      </c>
      <c r="L17" s="167">
        <f>'Investition Anlage 2'!M68</f>
        <v>16996</v>
      </c>
      <c r="M17" s="167">
        <f>'Investition Anlage 2'!N68</f>
        <v>8366</v>
      </c>
    </row>
    <row r="18" spans="1:14">
      <c r="A18" s="180"/>
      <c r="B18" s="181"/>
      <c r="C18" s="182"/>
      <c r="D18" s="183"/>
      <c r="E18" s="184"/>
      <c r="F18" s="185"/>
      <c r="G18" s="185"/>
      <c r="H18" s="185"/>
      <c r="I18" s="185"/>
      <c r="J18" s="185"/>
      <c r="K18" s="185"/>
      <c r="L18" s="185"/>
      <c r="M18" s="185"/>
    </row>
    <row r="19" spans="1:14">
      <c r="A19" s="180"/>
      <c r="B19" s="181"/>
      <c r="C19" s="183"/>
      <c r="D19" s="186"/>
      <c r="E19" s="184"/>
      <c r="F19" s="185"/>
      <c r="G19" s="185"/>
      <c r="H19" s="185"/>
      <c r="I19" s="185"/>
      <c r="J19" s="185"/>
      <c r="K19" s="185"/>
      <c r="L19" s="185"/>
      <c r="M19" s="185"/>
    </row>
    <row r="20" spans="1:14" s="58" customFormat="1">
      <c r="A20" s="187"/>
      <c r="B20" s="188" t="s">
        <v>25</v>
      </c>
      <c r="C20" s="171"/>
      <c r="D20" s="189"/>
      <c r="E20" s="189"/>
      <c r="F20" s="173">
        <f t="shared" ref="F20:M20" si="0">SUM(F12:F19)</f>
        <v>53227</v>
      </c>
      <c r="G20" s="173">
        <f t="shared" si="0"/>
        <v>90764</v>
      </c>
      <c r="H20" s="173">
        <f t="shared" si="0"/>
        <v>78420</v>
      </c>
      <c r="I20" s="173">
        <f t="shared" si="0"/>
        <v>52979</v>
      </c>
      <c r="J20" s="173">
        <f t="shared" si="0"/>
        <v>80518</v>
      </c>
      <c r="K20" s="173">
        <f t="shared" si="0"/>
        <v>67211</v>
      </c>
      <c r="L20" s="173">
        <f t="shared" si="0"/>
        <v>64975</v>
      </c>
      <c r="M20" s="173">
        <f t="shared" si="0"/>
        <v>52397</v>
      </c>
    </row>
    <row r="21" spans="1:14">
      <c r="A21" s="187"/>
      <c r="B21" s="190"/>
      <c r="C21" s="191"/>
      <c r="D21" s="192"/>
      <c r="E21" s="193"/>
      <c r="F21" s="194"/>
      <c r="G21" s="194"/>
      <c r="H21" s="194"/>
      <c r="I21" s="195"/>
      <c r="J21" s="196"/>
      <c r="K21" s="196"/>
      <c r="L21" s="194"/>
      <c r="M21" s="194"/>
      <c r="N21" s="80"/>
    </row>
    <row r="22" spans="1:14">
      <c r="A22" s="197">
        <v>3</v>
      </c>
      <c r="B22" s="198" t="s">
        <v>26</v>
      </c>
      <c r="C22" s="199"/>
      <c r="D22" s="199"/>
      <c r="E22" s="162"/>
      <c r="F22" s="200"/>
      <c r="G22" s="200"/>
      <c r="H22" s="200"/>
      <c r="I22" s="200"/>
      <c r="J22" s="200"/>
      <c r="K22" s="200"/>
      <c r="L22" s="200"/>
      <c r="M22" s="200"/>
      <c r="N22" s="80"/>
    </row>
    <row r="23" spans="1:14">
      <c r="A23" s="197"/>
      <c r="B23" s="198"/>
      <c r="C23" s="176"/>
      <c r="D23" s="176"/>
      <c r="E23" s="162"/>
      <c r="F23" s="163"/>
      <c r="G23" s="163"/>
      <c r="H23" s="163"/>
      <c r="I23" s="167"/>
      <c r="J23" s="163"/>
      <c r="K23" s="201"/>
      <c r="L23" s="163"/>
      <c r="M23" s="163"/>
      <c r="N23" s="80"/>
    </row>
    <row r="24" spans="1:14">
      <c r="A24" s="197"/>
      <c r="B24" s="169" t="s">
        <v>27</v>
      </c>
      <c r="C24" s="170"/>
      <c r="D24" s="170"/>
      <c r="E24" s="171"/>
      <c r="F24" s="173">
        <v>0</v>
      </c>
      <c r="G24" s="173">
        <v>0</v>
      </c>
      <c r="H24" s="173">
        <v>0</v>
      </c>
      <c r="I24" s="172">
        <v>0</v>
      </c>
      <c r="J24" s="173">
        <v>0</v>
      </c>
      <c r="K24" s="202">
        <v>0</v>
      </c>
      <c r="L24" s="173">
        <v>0</v>
      </c>
      <c r="M24" s="173">
        <v>0</v>
      </c>
      <c r="N24" s="80"/>
    </row>
    <row r="25" spans="1:14">
      <c r="A25" s="197"/>
      <c r="B25" s="203"/>
      <c r="C25" s="199"/>
      <c r="D25" s="199"/>
      <c r="E25" s="162"/>
      <c r="F25" s="163"/>
      <c r="G25" s="163"/>
      <c r="H25" s="163"/>
      <c r="I25" s="167"/>
      <c r="J25" s="163"/>
      <c r="K25" s="201"/>
      <c r="L25" s="163"/>
      <c r="M25" s="163"/>
      <c r="N25" s="80"/>
    </row>
    <row r="26" spans="1:14" ht="25.5">
      <c r="A26" s="204">
        <v>4</v>
      </c>
      <c r="B26" s="205" t="s">
        <v>28</v>
      </c>
      <c r="C26" s="199"/>
      <c r="D26" s="199"/>
      <c r="E26" s="162"/>
      <c r="F26" s="163"/>
      <c r="G26" s="163"/>
      <c r="H26" s="163"/>
      <c r="I26" s="167"/>
      <c r="J26" s="163"/>
      <c r="K26" s="201"/>
      <c r="L26" s="163"/>
      <c r="M26" s="163"/>
      <c r="N26" s="80"/>
    </row>
    <row r="27" spans="1:14">
      <c r="A27" s="220"/>
      <c r="B27" s="221"/>
      <c r="C27" s="199"/>
      <c r="D27" s="199"/>
      <c r="E27" s="222"/>
      <c r="F27" s="201"/>
      <c r="G27" s="201"/>
      <c r="H27" s="163"/>
      <c r="I27" s="223"/>
      <c r="J27" s="201"/>
      <c r="K27" s="201"/>
      <c r="L27" s="163"/>
      <c r="M27" s="163"/>
      <c r="N27" s="80"/>
    </row>
    <row r="28" spans="1:14" ht="12.75" customHeight="1">
      <c r="A28" s="180"/>
      <c r="B28" s="206" t="s">
        <v>29</v>
      </c>
      <c r="C28" s="170"/>
      <c r="D28" s="170"/>
      <c r="E28" s="170"/>
      <c r="F28" s="202">
        <v>0</v>
      </c>
      <c r="G28" s="202">
        <v>0</v>
      </c>
      <c r="H28" s="173">
        <v>0</v>
      </c>
      <c r="I28" s="174">
        <v>0</v>
      </c>
      <c r="J28" s="202">
        <v>0</v>
      </c>
      <c r="K28" s="202">
        <v>0</v>
      </c>
      <c r="L28" s="173">
        <v>0</v>
      </c>
      <c r="M28" s="173">
        <v>0</v>
      </c>
      <c r="N28" s="80"/>
    </row>
    <row r="29" spans="1:14">
      <c r="A29" s="180"/>
      <c r="B29" s="207"/>
      <c r="C29" s="199"/>
      <c r="D29" s="199"/>
      <c r="E29" s="199"/>
      <c r="F29" s="196"/>
      <c r="G29" s="196"/>
      <c r="H29" s="194"/>
      <c r="I29" s="195"/>
      <c r="J29" s="196"/>
      <c r="K29" s="196"/>
      <c r="L29" s="194"/>
      <c r="M29" s="194"/>
      <c r="N29" s="80"/>
    </row>
    <row r="30" spans="1:14">
      <c r="A30" s="159">
        <v>5</v>
      </c>
      <c r="B30" s="160" t="s">
        <v>30</v>
      </c>
      <c r="C30" s="161"/>
      <c r="D30" s="161"/>
      <c r="E30" s="162"/>
      <c r="F30" s="163"/>
      <c r="G30" s="163"/>
      <c r="H30" s="163"/>
      <c r="I30" s="168"/>
      <c r="J30" s="164"/>
      <c r="K30" s="165"/>
      <c r="L30" s="163"/>
      <c r="M30" s="164"/>
      <c r="N30" s="80"/>
    </row>
    <row r="31" spans="1:14">
      <c r="A31" s="159"/>
      <c r="B31" s="175"/>
      <c r="C31" s="161"/>
      <c r="D31" s="161"/>
      <c r="E31" s="162"/>
      <c r="F31" s="163"/>
      <c r="G31" s="163"/>
      <c r="H31" s="163"/>
      <c r="I31" s="164"/>
      <c r="J31" s="163"/>
      <c r="K31" s="201"/>
      <c r="L31" s="163"/>
      <c r="M31" s="163"/>
      <c r="N31" s="80"/>
    </row>
    <row r="32" spans="1:14">
      <c r="A32" s="159"/>
      <c r="B32" s="169" t="s">
        <v>31</v>
      </c>
      <c r="C32" s="208"/>
      <c r="D32" s="208"/>
      <c r="E32" s="209"/>
      <c r="F32" s="173">
        <v>0</v>
      </c>
      <c r="G32" s="173">
        <v>0</v>
      </c>
      <c r="H32" s="173">
        <v>0</v>
      </c>
      <c r="I32" s="173">
        <v>0</v>
      </c>
      <c r="J32" s="173">
        <v>0</v>
      </c>
      <c r="K32" s="202">
        <v>0</v>
      </c>
      <c r="L32" s="173">
        <v>0</v>
      </c>
      <c r="M32" s="173">
        <v>0</v>
      </c>
      <c r="N32" s="80"/>
    </row>
    <row r="33" spans="1:14">
      <c r="A33" s="159"/>
      <c r="B33" s="203"/>
      <c r="C33" s="210"/>
      <c r="D33" s="210"/>
      <c r="E33" s="211"/>
      <c r="F33" s="194"/>
      <c r="G33" s="194"/>
      <c r="H33" s="194"/>
      <c r="I33" s="194"/>
      <c r="J33" s="194"/>
      <c r="K33" s="196"/>
      <c r="L33" s="194"/>
      <c r="M33" s="194"/>
      <c r="N33" s="80"/>
    </row>
    <row r="34" spans="1:14">
      <c r="A34" s="212">
        <v>6</v>
      </c>
      <c r="B34" s="213" t="s">
        <v>52</v>
      </c>
      <c r="C34" s="161"/>
      <c r="D34" s="161"/>
      <c r="E34" s="162"/>
      <c r="F34" s="163"/>
      <c r="G34" s="163"/>
      <c r="H34" s="163"/>
      <c r="I34" s="164"/>
      <c r="J34" s="164"/>
      <c r="K34" s="164"/>
      <c r="L34" s="164"/>
      <c r="M34" s="164"/>
      <c r="N34" s="80"/>
    </row>
    <row r="35" spans="1:14">
      <c r="A35" s="159"/>
      <c r="B35" s="160"/>
      <c r="C35" s="161"/>
      <c r="D35" s="161"/>
      <c r="E35" s="162"/>
      <c r="F35" s="163"/>
      <c r="G35" s="163"/>
      <c r="H35" s="163"/>
      <c r="I35" s="164"/>
      <c r="J35" s="163"/>
      <c r="K35" s="201"/>
      <c r="L35" s="214"/>
      <c r="M35" s="214"/>
      <c r="N35" s="80"/>
    </row>
    <row r="36" spans="1:14" ht="13.5" thickBot="1">
      <c r="A36" s="215"/>
      <c r="B36" s="216" t="s">
        <v>32</v>
      </c>
      <c r="C36" s="217"/>
      <c r="D36" s="217"/>
      <c r="E36" s="218"/>
      <c r="F36" s="219">
        <f t="shared" ref="F36:M36" si="1">F8+F20+F24+F28+F32+F34</f>
        <v>53227</v>
      </c>
      <c r="G36" s="219">
        <f t="shared" si="1"/>
        <v>90764</v>
      </c>
      <c r="H36" s="219">
        <f t="shared" si="1"/>
        <v>78420</v>
      </c>
      <c r="I36" s="219">
        <f t="shared" si="1"/>
        <v>52979</v>
      </c>
      <c r="J36" s="219">
        <f t="shared" si="1"/>
        <v>80518</v>
      </c>
      <c r="K36" s="219">
        <f t="shared" si="1"/>
        <v>67211</v>
      </c>
      <c r="L36" s="219">
        <f t="shared" si="1"/>
        <v>64975</v>
      </c>
      <c r="M36" s="219">
        <f t="shared" si="1"/>
        <v>52397</v>
      </c>
      <c r="N36" s="80"/>
    </row>
    <row r="37" spans="1:14" ht="13.5" thickTop="1">
      <c r="N37" s="80"/>
    </row>
    <row r="38" spans="1:14">
      <c r="A38" s="63"/>
      <c r="B38" s="104"/>
      <c r="N38" s="80"/>
    </row>
  </sheetData>
  <mergeCells count="6">
    <mergeCell ref="D4:D5"/>
    <mergeCell ref="A1:M1"/>
    <mergeCell ref="J3:K3"/>
    <mergeCell ref="L3:M3"/>
    <mergeCell ref="A2:B3"/>
    <mergeCell ref="C2:I3"/>
  </mergeCells>
  <pageMargins left="0.78740157480314965" right="0.78740157480314965" top="0.98425196850393704" bottom="0.98425196850393704" header="0.51181102362204722" footer="0.51181102362204722"/>
  <pageSetup paperSize="9" scale="61" orientation="landscape" r:id="rId1"/>
  <headerFooter alignWithMargins="0">
    <oddHeader>&amp;L&amp;"Arial,Fett"&amp;12Wirtschaftsplan
für sonstige Sondervermögen&amp;RAlle Angaben in T€, sofern nicht anders angegeben</oddHeader>
    <oddFooter>&amp;L&amp;F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5:N159"/>
  <sheetViews>
    <sheetView topLeftCell="E8" workbookViewId="0">
      <pane ySplit="2220" topLeftCell="A70" activePane="bottomLeft"/>
      <selection activeCell="C40" activeCellId="1" sqref="B26 C40"/>
      <selection pane="bottomLeft" activeCell="K35" sqref="K35"/>
    </sheetView>
  </sheetViews>
  <sheetFormatPr baseColWidth="10" defaultRowHeight="15"/>
  <cols>
    <col min="1" max="1" width="11.42578125" style="225"/>
    <col min="2" max="2" width="4.5703125" style="225" customWidth="1"/>
    <col min="3" max="3" width="11.85546875" style="225" customWidth="1"/>
    <col min="4" max="4" width="47" style="225" customWidth="1"/>
    <col min="5" max="5" width="18.42578125" style="225" customWidth="1"/>
    <col min="6" max="6" width="9" style="225" customWidth="1"/>
    <col min="7" max="7" width="11.42578125" style="225" customWidth="1"/>
    <col min="8" max="14" width="10.42578125" style="225" customWidth="1"/>
    <col min="15" max="16384" width="11.42578125" style="225"/>
  </cols>
  <sheetData>
    <row r="5" spans="2:14" ht="18">
      <c r="B5" s="433" t="s">
        <v>132</v>
      </c>
      <c r="C5" s="434"/>
      <c r="D5" s="434"/>
      <c r="E5" s="434"/>
      <c r="F5" s="434"/>
      <c r="G5" s="434"/>
      <c r="H5" s="434"/>
      <c r="I5" s="434"/>
      <c r="J5" s="434"/>
      <c r="K5" s="434"/>
      <c r="L5" s="434"/>
      <c r="M5" s="434"/>
      <c r="N5" s="434"/>
    </row>
    <row r="6" spans="2:14" ht="15.75">
      <c r="B6" s="435" t="s">
        <v>50</v>
      </c>
      <c r="C6" s="436"/>
      <c r="D6" s="439" t="s">
        <v>124</v>
      </c>
      <c r="E6" s="439"/>
      <c r="F6" s="439"/>
      <c r="G6" s="439"/>
      <c r="H6" s="439"/>
      <c r="I6" s="439"/>
      <c r="J6" s="439"/>
      <c r="K6" s="226"/>
      <c r="L6" s="226"/>
      <c r="M6" s="226"/>
      <c r="N6" s="226"/>
    </row>
    <row r="7" spans="2:14" ht="15.75">
      <c r="B7" s="437"/>
      <c r="C7" s="438"/>
      <c r="D7" s="440"/>
      <c r="E7" s="440"/>
      <c r="F7" s="440"/>
      <c r="G7" s="440"/>
      <c r="H7" s="440"/>
      <c r="I7" s="440"/>
      <c r="J7" s="440"/>
      <c r="K7" s="441" t="s">
        <v>37</v>
      </c>
      <c r="L7" s="442"/>
      <c r="M7" s="441" t="s">
        <v>36</v>
      </c>
      <c r="N7" s="442"/>
    </row>
    <row r="8" spans="2:14" ht="25.5">
      <c r="B8" s="227" t="s">
        <v>17</v>
      </c>
      <c r="C8" s="228" t="s">
        <v>15</v>
      </c>
      <c r="D8" s="229"/>
      <c r="E8" s="429" t="s">
        <v>53</v>
      </c>
      <c r="F8" s="429" t="s">
        <v>19</v>
      </c>
      <c r="G8" s="230" t="s">
        <v>79</v>
      </c>
      <c r="H8" s="230" t="s">
        <v>102</v>
      </c>
      <c r="I8" s="230" t="s">
        <v>80</v>
      </c>
      <c r="J8" s="230" t="s">
        <v>81</v>
      </c>
      <c r="K8" s="230" t="s">
        <v>82</v>
      </c>
      <c r="L8" s="230" t="s">
        <v>82</v>
      </c>
      <c r="M8" s="231" t="s">
        <v>82</v>
      </c>
      <c r="N8" s="232" t="s">
        <v>82</v>
      </c>
    </row>
    <row r="9" spans="2:14">
      <c r="B9" s="233"/>
      <c r="C9" s="234"/>
      <c r="D9" s="234"/>
      <c r="E9" s="430"/>
      <c r="F9" s="432"/>
      <c r="G9" s="235">
        <v>2015</v>
      </c>
      <c r="H9" s="235">
        <v>2016</v>
      </c>
      <c r="I9" s="235">
        <v>2017</v>
      </c>
      <c r="J9" s="235">
        <v>2017</v>
      </c>
      <c r="K9" s="236">
        <v>2018</v>
      </c>
      <c r="L9" s="236">
        <v>2019</v>
      </c>
      <c r="M9" s="237">
        <v>2020</v>
      </c>
      <c r="N9" s="238">
        <v>2021</v>
      </c>
    </row>
    <row r="10" spans="2:14" ht="38.25" customHeight="1">
      <c r="B10" s="239"/>
      <c r="C10" s="240"/>
      <c r="D10" s="240"/>
      <c r="E10" s="431"/>
      <c r="F10" s="240" t="s">
        <v>20</v>
      </c>
      <c r="G10" s="240" t="s">
        <v>133</v>
      </c>
      <c r="H10" s="240" t="s">
        <v>133</v>
      </c>
      <c r="I10" s="241" t="s">
        <v>133</v>
      </c>
      <c r="J10" s="241" t="s">
        <v>133</v>
      </c>
      <c r="K10" s="241" t="s">
        <v>133</v>
      </c>
      <c r="L10" s="241" t="s">
        <v>133</v>
      </c>
      <c r="M10" s="241" t="s">
        <v>133</v>
      </c>
      <c r="N10" s="240" t="s">
        <v>133</v>
      </c>
    </row>
    <row r="11" spans="2:14">
      <c r="B11" s="242"/>
      <c r="C11" s="243"/>
      <c r="D11" s="244"/>
      <c r="E11" s="244"/>
      <c r="F11" s="245"/>
      <c r="G11" s="246"/>
      <c r="H11" s="246"/>
      <c r="I11" s="247"/>
      <c r="J11" s="248"/>
      <c r="K11" s="249"/>
      <c r="L11" s="250"/>
      <c r="M11" s="247"/>
      <c r="N11" s="249"/>
    </row>
    <row r="12" spans="2:14">
      <c r="B12" s="251">
        <v>2</v>
      </c>
      <c r="C12" s="252" t="s">
        <v>24</v>
      </c>
      <c r="D12" s="253"/>
      <c r="E12" s="253"/>
      <c r="F12" s="254"/>
      <c r="G12" s="255"/>
      <c r="H12" s="255"/>
      <c r="I12" s="256"/>
      <c r="J12" s="257"/>
      <c r="K12" s="258"/>
      <c r="L12" s="259"/>
      <c r="M12" s="256"/>
      <c r="N12" s="258"/>
    </row>
    <row r="13" spans="2:14">
      <c r="B13" s="251"/>
      <c r="C13" s="260" t="s">
        <v>128</v>
      </c>
      <c r="D13" s="261"/>
      <c r="E13" s="262"/>
      <c r="F13" s="254"/>
      <c r="G13" s="255"/>
      <c r="H13" s="255"/>
      <c r="I13" s="256"/>
      <c r="J13" s="257"/>
      <c r="K13" s="258"/>
      <c r="L13" s="259"/>
      <c r="M13" s="256"/>
      <c r="N13" s="258"/>
    </row>
    <row r="14" spans="2:14">
      <c r="B14" s="263">
        <v>1</v>
      </c>
      <c r="C14" s="263"/>
      <c r="D14" s="264" t="s">
        <v>134</v>
      </c>
      <c r="E14" s="265"/>
      <c r="F14" s="266"/>
      <c r="G14" s="289">
        <v>143</v>
      </c>
      <c r="H14" s="290">
        <v>310</v>
      </c>
      <c r="I14" s="290">
        <v>1250</v>
      </c>
      <c r="J14" s="290">
        <v>470</v>
      </c>
      <c r="K14" s="290"/>
      <c r="L14" s="290"/>
      <c r="M14" s="290"/>
      <c r="N14" s="290"/>
    </row>
    <row r="15" spans="2:14">
      <c r="B15" s="263">
        <v>2</v>
      </c>
      <c r="C15" s="263"/>
      <c r="D15" s="264" t="s">
        <v>135</v>
      </c>
      <c r="E15" s="265"/>
      <c r="F15" s="266"/>
      <c r="G15" s="289">
        <v>2096</v>
      </c>
      <c r="H15" s="290">
        <v>1053</v>
      </c>
      <c r="I15" s="290">
        <v>409</v>
      </c>
      <c r="J15" s="290">
        <v>0</v>
      </c>
      <c r="K15" s="290"/>
      <c r="L15" s="290"/>
      <c r="M15" s="290"/>
      <c r="N15" s="290"/>
    </row>
    <row r="16" spans="2:14">
      <c r="B16" s="263">
        <v>3</v>
      </c>
      <c r="C16" s="263"/>
      <c r="D16" s="264" t="s">
        <v>136</v>
      </c>
      <c r="E16" s="265"/>
      <c r="F16" s="266"/>
      <c r="G16" s="289">
        <v>42</v>
      </c>
      <c r="H16" s="290">
        <v>234</v>
      </c>
      <c r="I16" s="290">
        <v>1950</v>
      </c>
      <c r="J16" s="290">
        <v>4900</v>
      </c>
      <c r="K16" s="290">
        <v>6500</v>
      </c>
      <c r="L16" s="290">
        <v>1336</v>
      </c>
      <c r="M16" s="290"/>
      <c r="N16" s="290"/>
    </row>
    <row r="17" spans="2:14">
      <c r="B17" s="263">
        <v>4</v>
      </c>
      <c r="C17" s="263"/>
      <c r="D17" s="264" t="s">
        <v>137</v>
      </c>
      <c r="E17" s="265"/>
      <c r="F17" s="266"/>
      <c r="G17" s="289">
        <v>194</v>
      </c>
      <c r="H17" s="290">
        <v>1724</v>
      </c>
      <c r="I17" s="290">
        <v>3350</v>
      </c>
      <c r="J17" s="290">
        <v>5000</v>
      </c>
      <c r="K17" s="290">
        <v>4000</v>
      </c>
      <c r="L17" s="290">
        <v>838</v>
      </c>
      <c r="M17" s="290"/>
      <c r="N17" s="290"/>
    </row>
    <row r="18" spans="2:14">
      <c r="B18" s="263">
        <v>5</v>
      </c>
      <c r="C18" s="263"/>
      <c r="D18" s="264" t="s">
        <v>138</v>
      </c>
      <c r="E18" s="265"/>
      <c r="F18" s="266"/>
      <c r="G18" s="289">
        <v>715</v>
      </c>
      <c r="H18" s="290">
        <v>1395</v>
      </c>
      <c r="I18" s="290">
        <v>4500</v>
      </c>
      <c r="J18" s="290">
        <v>3900</v>
      </c>
      <c r="K18" s="290">
        <v>2850</v>
      </c>
      <c r="L18" s="290"/>
      <c r="M18" s="290"/>
      <c r="N18" s="290"/>
    </row>
    <row r="19" spans="2:14">
      <c r="B19" s="263">
        <v>6</v>
      </c>
      <c r="C19" s="263"/>
      <c r="D19" s="264" t="s">
        <v>139</v>
      </c>
      <c r="E19" s="267"/>
      <c r="F19" s="268"/>
      <c r="G19" s="290">
        <v>4146</v>
      </c>
      <c r="H19" s="290">
        <v>4803</v>
      </c>
      <c r="I19" s="290">
        <v>1602</v>
      </c>
      <c r="J19" s="290">
        <v>1000</v>
      </c>
      <c r="K19" s="290"/>
      <c r="L19" s="290"/>
      <c r="M19" s="290"/>
      <c r="N19" s="290"/>
    </row>
    <row r="20" spans="2:14">
      <c r="B20" s="263">
        <v>7</v>
      </c>
      <c r="C20" s="263"/>
      <c r="D20" s="264" t="s">
        <v>140</v>
      </c>
      <c r="E20" s="265"/>
      <c r="F20" s="266"/>
      <c r="G20" s="289"/>
      <c r="H20" s="290">
        <v>2</v>
      </c>
      <c r="I20" s="290">
        <v>696</v>
      </c>
      <c r="J20" s="290">
        <v>439</v>
      </c>
      <c r="K20" s="290"/>
      <c r="L20" s="290"/>
      <c r="M20" s="290"/>
      <c r="N20" s="290"/>
    </row>
    <row r="21" spans="2:14">
      <c r="B21" s="263">
        <v>8</v>
      </c>
      <c r="C21" s="263"/>
      <c r="D21" s="264" t="s">
        <v>141</v>
      </c>
      <c r="E21" s="265"/>
      <c r="F21" s="266"/>
      <c r="G21" s="289">
        <v>759</v>
      </c>
      <c r="H21" s="290">
        <v>407</v>
      </c>
      <c r="I21" s="290">
        <v>86</v>
      </c>
      <c r="J21" s="290">
        <v>0</v>
      </c>
      <c r="K21" s="290"/>
      <c r="L21" s="290"/>
      <c r="M21" s="290"/>
      <c r="N21" s="290"/>
    </row>
    <row r="22" spans="2:14">
      <c r="B22" s="263">
        <v>9</v>
      </c>
      <c r="C22" s="263"/>
      <c r="D22" s="264" t="s">
        <v>142</v>
      </c>
      <c r="E22" s="265"/>
      <c r="F22" s="266"/>
      <c r="G22" s="289"/>
      <c r="H22" s="290">
        <v>12</v>
      </c>
      <c r="I22" s="290">
        <v>93</v>
      </c>
      <c r="J22" s="290"/>
      <c r="K22" s="290"/>
      <c r="L22" s="290"/>
      <c r="M22" s="290"/>
      <c r="N22" s="290"/>
    </row>
    <row r="23" spans="2:14">
      <c r="B23" s="263">
        <v>10</v>
      </c>
      <c r="C23" s="263"/>
      <c r="D23" s="264" t="s">
        <v>143</v>
      </c>
      <c r="E23" s="265"/>
      <c r="F23" s="266"/>
      <c r="G23" s="289">
        <v>1942</v>
      </c>
      <c r="H23" s="290">
        <v>822</v>
      </c>
      <c r="I23" s="290">
        <v>447</v>
      </c>
      <c r="J23" s="290">
        <v>0</v>
      </c>
      <c r="K23" s="290"/>
      <c r="L23" s="290"/>
      <c r="M23" s="290"/>
      <c r="N23" s="290"/>
    </row>
    <row r="24" spans="2:14">
      <c r="B24" s="263">
        <v>11</v>
      </c>
      <c r="C24" s="263"/>
      <c r="D24" s="264" t="s">
        <v>144</v>
      </c>
      <c r="E24" s="265"/>
      <c r="F24" s="266"/>
      <c r="G24" s="289">
        <v>2299</v>
      </c>
      <c r="H24" s="290">
        <v>177</v>
      </c>
      <c r="I24" s="290"/>
      <c r="J24" s="290">
        <v>0</v>
      </c>
      <c r="K24" s="290"/>
      <c r="L24" s="290"/>
      <c r="M24" s="290"/>
      <c r="N24" s="290"/>
    </row>
    <row r="25" spans="2:14">
      <c r="B25" s="263">
        <v>12</v>
      </c>
      <c r="C25" s="263"/>
      <c r="D25" s="264" t="s">
        <v>145</v>
      </c>
      <c r="E25" s="267"/>
      <c r="F25" s="268"/>
      <c r="G25" s="290">
        <v>110</v>
      </c>
      <c r="H25" s="290">
        <v>391</v>
      </c>
      <c r="I25" s="290">
        <v>600</v>
      </c>
      <c r="J25" s="290">
        <v>1000</v>
      </c>
      <c r="K25" s="290">
        <v>1175</v>
      </c>
      <c r="L25" s="290"/>
      <c r="M25" s="290"/>
      <c r="N25" s="290"/>
    </row>
    <row r="26" spans="2:14">
      <c r="B26" s="263">
        <v>13</v>
      </c>
      <c r="C26" s="263"/>
      <c r="D26" s="264" t="s">
        <v>146</v>
      </c>
      <c r="E26" s="269"/>
      <c r="F26" s="270"/>
      <c r="G26" s="290">
        <v>52</v>
      </c>
      <c r="H26" s="290"/>
      <c r="I26" s="290">
        <v>82</v>
      </c>
      <c r="J26" s="290">
        <v>709</v>
      </c>
      <c r="K26" s="290"/>
      <c r="L26" s="290"/>
      <c r="M26" s="290"/>
      <c r="N26" s="290"/>
    </row>
    <row r="27" spans="2:14">
      <c r="B27" s="263">
        <v>14</v>
      </c>
      <c r="C27" s="263"/>
      <c r="D27" s="264" t="s">
        <v>147</v>
      </c>
      <c r="E27" s="265"/>
      <c r="F27" s="266"/>
      <c r="G27" s="289">
        <v>496</v>
      </c>
      <c r="H27" s="290">
        <v>2276</v>
      </c>
      <c r="I27" s="290">
        <v>2460</v>
      </c>
      <c r="J27" s="290">
        <v>0</v>
      </c>
      <c r="K27" s="290"/>
      <c r="L27" s="290"/>
      <c r="M27" s="290"/>
      <c r="N27" s="290"/>
    </row>
    <row r="28" spans="2:14">
      <c r="B28" s="263">
        <v>15</v>
      </c>
      <c r="C28" s="263"/>
      <c r="D28" s="264" t="s">
        <v>148</v>
      </c>
      <c r="E28" s="265"/>
      <c r="F28" s="266"/>
      <c r="G28" s="289">
        <v>1123</v>
      </c>
      <c r="H28" s="290">
        <v>536</v>
      </c>
      <c r="I28" s="290">
        <v>650</v>
      </c>
      <c r="J28" s="290">
        <v>0</v>
      </c>
      <c r="K28" s="290">
        <v>808</v>
      </c>
      <c r="L28" s="290"/>
      <c r="M28" s="290"/>
      <c r="N28" s="290"/>
    </row>
    <row r="29" spans="2:14">
      <c r="B29" s="263">
        <v>16</v>
      </c>
      <c r="C29" s="263"/>
      <c r="D29" s="264" t="s">
        <v>149</v>
      </c>
      <c r="E29" s="265"/>
      <c r="F29" s="266"/>
      <c r="G29" s="289">
        <v>41</v>
      </c>
      <c r="H29" s="290">
        <v>611</v>
      </c>
      <c r="I29" s="290">
        <v>362</v>
      </c>
      <c r="J29" s="290">
        <v>0</v>
      </c>
      <c r="K29" s="290"/>
      <c r="L29" s="290"/>
      <c r="M29" s="290"/>
      <c r="N29" s="290"/>
    </row>
    <row r="30" spans="2:14">
      <c r="B30" s="263">
        <v>17</v>
      </c>
      <c r="C30" s="263"/>
      <c r="D30" s="264" t="s">
        <v>150</v>
      </c>
      <c r="E30" s="265"/>
      <c r="F30" s="266"/>
      <c r="G30" s="289">
        <v>198</v>
      </c>
      <c r="H30" s="290">
        <v>261</v>
      </c>
      <c r="I30" s="290">
        <v>1400</v>
      </c>
      <c r="J30" s="290">
        <v>0</v>
      </c>
      <c r="K30" s="290">
        <v>949</v>
      </c>
      <c r="L30" s="290"/>
      <c r="M30" s="290"/>
      <c r="N30" s="290"/>
    </row>
    <row r="31" spans="2:14">
      <c r="B31" s="263">
        <v>18</v>
      </c>
      <c r="C31" s="263"/>
      <c r="D31" s="264" t="s">
        <v>151</v>
      </c>
      <c r="E31" s="271"/>
      <c r="F31" s="272"/>
      <c r="G31" s="291"/>
      <c r="H31" s="290"/>
      <c r="I31" s="290"/>
      <c r="J31" s="290">
        <v>1000</v>
      </c>
      <c r="K31" s="290"/>
      <c r="L31" s="290"/>
      <c r="M31" s="290"/>
      <c r="N31" s="290"/>
    </row>
    <row r="32" spans="2:14">
      <c r="B32" s="263">
        <v>19</v>
      </c>
      <c r="C32" s="263"/>
      <c r="D32" s="264" t="s">
        <v>152</v>
      </c>
      <c r="E32" s="265"/>
      <c r="F32" s="266"/>
      <c r="G32" s="289">
        <v>19</v>
      </c>
      <c r="H32" s="290">
        <v>96</v>
      </c>
      <c r="I32" s="290">
        <v>460</v>
      </c>
      <c r="J32" s="290">
        <v>0</v>
      </c>
      <c r="K32" s="290"/>
      <c r="L32" s="290"/>
      <c r="M32" s="290"/>
      <c r="N32" s="290"/>
    </row>
    <row r="33" spans="2:14">
      <c r="B33" s="263">
        <v>20</v>
      </c>
      <c r="C33" s="263"/>
      <c r="D33" s="264" t="s">
        <v>153</v>
      </c>
      <c r="E33" s="265"/>
      <c r="F33" s="266"/>
      <c r="G33" s="289">
        <v>345</v>
      </c>
      <c r="H33" s="290">
        <v>1346</v>
      </c>
      <c r="I33" s="290">
        <v>388</v>
      </c>
      <c r="J33" s="290">
        <v>0</v>
      </c>
      <c r="K33" s="290"/>
      <c r="L33" s="290"/>
      <c r="M33" s="290"/>
      <c r="N33" s="290"/>
    </row>
    <row r="34" spans="2:14">
      <c r="B34" s="263">
        <v>21</v>
      </c>
      <c r="C34" s="263"/>
      <c r="D34" s="264" t="s">
        <v>154</v>
      </c>
      <c r="E34" s="271"/>
      <c r="F34" s="272"/>
      <c r="G34" s="291"/>
      <c r="H34" s="290"/>
      <c r="I34" s="290"/>
      <c r="J34" s="290">
        <v>1000</v>
      </c>
      <c r="K34" s="290"/>
      <c r="L34" s="290"/>
      <c r="M34" s="290"/>
      <c r="N34" s="290"/>
    </row>
    <row r="35" spans="2:14">
      <c r="B35" s="263">
        <v>22</v>
      </c>
      <c r="C35" s="263"/>
      <c r="D35" s="264" t="s">
        <v>155</v>
      </c>
      <c r="E35" s="265"/>
      <c r="F35" s="266"/>
      <c r="G35" s="289">
        <v>114</v>
      </c>
      <c r="H35" s="290">
        <v>49</v>
      </c>
      <c r="I35" s="290">
        <v>1500</v>
      </c>
      <c r="J35" s="290">
        <v>500</v>
      </c>
      <c r="K35" s="290">
        <v>2000</v>
      </c>
      <c r="L35" s="290">
        <v>2141</v>
      </c>
      <c r="M35" s="290"/>
      <c r="N35" s="290"/>
    </row>
    <row r="36" spans="2:14">
      <c r="B36" s="263">
        <v>23</v>
      </c>
      <c r="C36" s="263"/>
      <c r="D36" s="264" t="s">
        <v>156</v>
      </c>
      <c r="E36" s="269"/>
      <c r="F36" s="270"/>
      <c r="G36" s="292"/>
      <c r="H36" s="290">
        <v>15</v>
      </c>
      <c r="I36" s="290">
        <v>430</v>
      </c>
      <c r="J36" s="290"/>
      <c r="K36" s="290">
        <v>2500</v>
      </c>
      <c r="L36" s="290">
        <v>798</v>
      </c>
      <c r="M36" s="290"/>
      <c r="N36" s="290"/>
    </row>
    <row r="37" spans="2:14">
      <c r="B37" s="263">
        <v>24</v>
      </c>
      <c r="C37" s="263"/>
      <c r="D37" s="264" t="s">
        <v>157</v>
      </c>
      <c r="E37" s="265"/>
      <c r="F37" s="266"/>
      <c r="G37" s="289">
        <v>28</v>
      </c>
      <c r="H37" s="290"/>
      <c r="I37" s="290">
        <v>850</v>
      </c>
      <c r="J37" s="290">
        <v>0</v>
      </c>
      <c r="K37" s="290">
        <v>1872</v>
      </c>
      <c r="L37" s="290"/>
      <c r="M37" s="290"/>
      <c r="N37" s="290"/>
    </row>
    <row r="38" spans="2:14">
      <c r="B38" s="263">
        <v>25</v>
      </c>
      <c r="C38" s="263"/>
      <c r="D38" s="264" t="s">
        <v>158</v>
      </c>
      <c r="E38" s="265"/>
      <c r="F38" s="266"/>
      <c r="G38" s="289"/>
      <c r="H38" s="290">
        <v>19</v>
      </c>
      <c r="I38" s="290">
        <v>196</v>
      </c>
      <c r="J38" s="290"/>
      <c r="K38" s="290"/>
      <c r="L38" s="290">
        <v>200</v>
      </c>
      <c r="M38" s="290">
        <v>200</v>
      </c>
      <c r="N38" s="290">
        <v>377</v>
      </c>
    </row>
    <row r="39" spans="2:14">
      <c r="B39" s="263">
        <v>26</v>
      </c>
      <c r="C39" s="263"/>
      <c r="D39" s="264" t="s">
        <v>159</v>
      </c>
      <c r="E39" s="265"/>
      <c r="F39" s="266"/>
      <c r="G39" s="289"/>
      <c r="H39" s="290"/>
      <c r="I39" s="290">
        <v>101</v>
      </c>
      <c r="J39" s="290"/>
      <c r="K39" s="290"/>
      <c r="L39" s="290"/>
      <c r="M39" s="290"/>
      <c r="N39" s="290"/>
    </row>
    <row r="40" spans="2:14">
      <c r="B40" s="263">
        <v>27</v>
      </c>
      <c r="C40" s="263"/>
      <c r="D40" s="264" t="s">
        <v>160</v>
      </c>
      <c r="E40" s="265"/>
      <c r="F40" s="266"/>
      <c r="G40" s="289">
        <v>25</v>
      </c>
      <c r="H40" s="290">
        <v>290</v>
      </c>
      <c r="I40" s="290">
        <v>158</v>
      </c>
      <c r="J40" s="290">
        <v>0</v>
      </c>
      <c r="K40" s="290"/>
      <c r="L40" s="290"/>
      <c r="M40" s="290"/>
      <c r="N40" s="290"/>
    </row>
    <row r="41" spans="2:14">
      <c r="B41" s="263">
        <v>28</v>
      </c>
      <c r="C41" s="263"/>
      <c r="D41" s="264" t="s">
        <v>161</v>
      </c>
      <c r="E41" s="265"/>
      <c r="F41" s="266"/>
      <c r="G41" s="289">
        <v>449</v>
      </c>
      <c r="H41" s="290">
        <v>115</v>
      </c>
      <c r="I41" s="290">
        <v>75</v>
      </c>
      <c r="J41" s="290"/>
      <c r="K41" s="290"/>
      <c r="L41" s="290"/>
      <c r="M41" s="290"/>
      <c r="N41" s="290"/>
    </row>
    <row r="42" spans="2:14">
      <c r="B42" s="263">
        <v>29</v>
      </c>
      <c r="C42" s="263"/>
      <c r="D42" s="264" t="s">
        <v>162</v>
      </c>
      <c r="E42" s="265"/>
      <c r="F42" s="266"/>
      <c r="G42" s="289">
        <v>18</v>
      </c>
      <c r="H42" s="290">
        <v>20</v>
      </c>
      <c r="I42" s="290">
        <v>31</v>
      </c>
      <c r="J42" s="290">
        <v>1480</v>
      </c>
      <c r="K42" s="290"/>
      <c r="L42" s="290"/>
      <c r="M42" s="290"/>
      <c r="N42" s="290"/>
    </row>
    <row r="43" spans="2:14">
      <c r="B43" s="263">
        <v>30</v>
      </c>
      <c r="C43" s="263"/>
      <c r="D43" s="264" t="s">
        <v>163</v>
      </c>
      <c r="E43" s="265"/>
      <c r="F43" s="266"/>
      <c r="G43" s="289">
        <v>205</v>
      </c>
      <c r="H43" s="290">
        <v>184</v>
      </c>
      <c r="I43" s="290">
        <v>184</v>
      </c>
      <c r="J43" s="290"/>
      <c r="K43" s="290">
        <v>80</v>
      </c>
      <c r="L43" s="290"/>
      <c r="M43" s="290"/>
      <c r="N43" s="290"/>
    </row>
    <row r="44" spans="2:14">
      <c r="B44" s="263">
        <v>31</v>
      </c>
      <c r="C44" s="263"/>
      <c r="D44" s="264" t="s">
        <v>164</v>
      </c>
      <c r="E44" s="265"/>
      <c r="F44" s="266"/>
      <c r="G44" s="289">
        <v>33</v>
      </c>
      <c r="H44" s="290">
        <v>22</v>
      </c>
      <c r="I44" s="290">
        <v>133</v>
      </c>
      <c r="J44" s="290"/>
      <c r="K44" s="290"/>
      <c r="L44" s="290"/>
      <c r="M44" s="290"/>
      <c r="N44" s="290"/>
    </row>
    <row r="45" spans="2:14">
      <c r="B45" s="263">
        <v>32</v>
      </c>
      <c r="C45" s="263"/>
      <c r="D45" s="264" t="s">
        <v>165</v>
      </c>
      <c r="E45" s="265"/>
      <c r="F45" s="266"/>
      <c r="G45" s="289">
        <v>65</v>
      </c>
      <c r="H45" s="290">
        <v>776</v>
      </c>
      <c r="I45" s="290">
        <v>448</v>
      </c>
      <c r="J45" s="290">
        <v>0</v>
      </c>
      <c r="K45" s="290"/>
      <c r="L45" s="290"/>
      <c r="M45" s="290"/>
      <c r="N45" s="290"/>
    </row>
    <row r="46" spans="2:14">
      <c r="B46" s="263">
        <v>33</v>
      </c>
      <c r="C46" s="263"/>
      <c r="D46" s="264" t="s">
        <v>166</v>
      </c>
      <c r="E46" s="265"/>
      <c r="F46" s="266"/>
      <c r="G46" s="289">
        <v>31</v>
      </c>
      <c r="H46" s="290">
        <v>247</v>
      </c>
      <c r="I46" s="290"/>
      <c r="J46" s="290">
        <v>2000</v>
      </c>
      <c r="K46" s="290">
        <v>500</v>
      </c>
      <c r="L46" s="290">
        <v>2500</v>
      </c>
      <c r="M46" s="290">
        <v>4000</v>
      </c>
      <c r="N46" s="290">
        <v>1707</v>
      </c>
    </row>
    <row r="47" spans="2:14" ht="15" customHeight="1">
      <c r="B47" s="263">
        <v>34</v>
      </c>
      <c r="C47" s="263"/>
      <c r="D47" s="264" t="s">
        <v>167</v>
      </c>
      <c r="E47" s="265"/>
      <c r="F47" s="266"/>
      <c r="G47" s="289">
        <v>33</v>
      </c>
      <c r="H47" s="290">
        <v>52</v>
      </c>
      <c r="I47" s="290">
        <v>400</v>
      </c>
      <c r="J47" s="290">
        <v>1400</v>
      </c>
      <c r="K47" s="290">
        <v>1500</v>
      </c>
      <c r="L47" s="290">
        <v>545</v>
      </c>
      <c r="M47" s="290"/>
      <c r="N47" s="290"/>
    </row>
    <row r="48" spans="2:14">
      <c r="B48" s="263">
        <v>35</v>
      </c>
      <c r="C48" s="263"/>
      <c r="D48" s="264" t="s">
        <v>168</v>
      </c>
      <c r="E48" s="265"/>
      <c r="F48" s="266"/>
      <c r="G48" s="289">
        <v>12</v>
      </c>
      <c r="H48" s="290">
        <v>214</v>
      </c>
      <c r="I48" s="290">
        <v>1830</v>
      </c>
      <c r="J48" s="290">
        <v>1600</v>
      </c>
      <c r="K48" s="290">
        <v>4000</v>
      </c>
      <c r="L48" s="290">
        <v>1789</v>
      </c>
      <c r="M48" s="290"/>
      <c r="N48" s="290"/>
    </row>
    <row r="49" spans="2:14">
      <c r="B49" s="263">
        <v>36</v>
      </c>
      <c r="C49" s="263"/>
      <c r="D49" s="264" t="s">
        <v>169</v>
      </c>
      <c r="E49" s="265"/>
      <c r="F49" s="266"/>
      <c r="G49" s="289"/>
      <c r="H49" s="290"/>
      <c r="I49" s="290">
        <v>400</v>
      </c>
      <c r="J49" s="290"/>
      <c r="K49" s="290">
        <v>203</v>
      </c>
      <c r="L49" s="290"/>
      <c r="M49" s="290"/>
      <c r="N49" s="290"/>
    </row>
    <row r="50" spans="2:14">
      <c r="B50" s="263">
        <v>37</v>
      </c>
      <c r="C50" s="263"/>
      <c r="D50" s="264" t="s">
        <v>170</v>
      </c>
      <c r="E50" s="271"/>
      <c r="F50" s="272"/>
      <c r="G50" s="291"/>
      <c r="H50" s="290"/>
      <c r="I50" s="290"/>
      <c r="J50" s="290">
        <v>711</v>
      </c>
      <c r="K50" s="290"/>
      <c r="L50" s="290"/>
      <c r="M50" s="290"/>
      <c r="N50" s="290"/>
    </row>
    <row r="51" spans="2:14">
      <c r="B51" s="263">
        <v>38</v>
      </c>
      <c r="C51" s="263"/>
      <c r="D51" s="264" t="s">
        <v>171</v>
      </c>
      <c r="E51" s="269"/>
      <c r="F51" s="270"/>
      <c r="G51" s="292"/>
      <c r="H51" s="290">
        <v>190</v>
      </c>
      <c r="I51" s="290">
        <v>400</v>
      </c>
      <c r="J51" s="290"/>
      <c r="K51" s="290">
        <v>434</v>
      </c>
      <c r="L51" s="290"/>
      <c r="M51" s="290"/>
      <c r="N51" s="290"/>
    </row>
    <row r="52" spans="2:14">
      <c r="B52" s="263">
        <v>39</v>
      </c>
      <c r="C52" s="263"/>
      <c r="D52" s="264" t="s">
        <v>172</v>
      </c>
      <c r="E52" s="265"/>
      <c r="F52" s="266"/>
      <c r="G52" s="289"/>
      <c r="H52" s="290"/>
      <c r="I52" s="290">
        <v>841</v>
      </c>
      <c r="J52" s="290"/>
      <c r="K52" s="290"/>
      <c r="L52" s="290"/>
      <c r="M52" s="290"/>
      <c r="N52" s="290"/>
    </row>
    <row r="53" spans="2:14">
      <c r="B53" s="263">
        <v>40</v>
      </c>
      <c r="C53" s="263"/>
      <c r="D53" s="264" t="s">
        <v>173</v>
      </c>
      <c r="E53" s="271"/>
      <c r="F53" s="272"/>
      <c r="G53" s="291"/>
      <c r="H53" s="290"/>
      <c r="I53" s="290"/>
      <c r="J53" s="290">
        <v>800</v>
      </c>
      <c r="K53" s="290"/>
      <c r="L53" s="290"/>
      <c r="M53" s="290"/>
      <c r="N53" s="290"/>
    </row>
    <row r="54" spans="2:14">
      <c r="B54" s="263">
        <v>41</v>
      </c>
      <c r="C54" s="263"/>
      <c r="D54" s="264" t="s">
        <v>174</v>
      </c>
      <c r="E54" s="265"/>
      <c r="F54" s="266"/>
      <c r="G54" s="289"/>
      <c r="H54" s="290">
        <v>31</v>
      </c>
      <c r="I54" s="290">
        <v>300</v>
      </c>
      <c r="J54" s="290">
        <v>650</v>
      </c>
      <c r="K54" s="290">
        <v>1500</v>
      </c>
      <c r="L54" s="290">
        <v>2996</v>
      </c>
      <c r="M54" s="290"/>
      <c r="N54" s="290"/>
    </row>
    <row r="55" spans="2:14" ht="15" customHeight="1">
      <c r="B55" s="263">
        <v>42</v>
      </c>
      <c r="C55" s="263"/>
      <c r="D55" s="264" t="s">
        <v>175</v>
      </c>
      <c r="E55" s="265"/>
      <c r="F55" s="266"/>
      <c r="G55" s="289"/>
      <c r="H55" s="290">
        <v>87</v>
      </c>
      <c r="I55" s="290">
        <v>300</v>
      </c>
      <c r="J55" s="290">
        <v>200</v>
      </c>
      <c r="K55" s="290">
        <v>2500</v>
      </c>
      <c r="L55" s="290">
        <v>2500</v>
      </c>
      <c r="M55" s="290">
        <v>3000</v>
      </c>
      <c r="N55" s="290">
        <v>986</v>
      </c>
    </row>
    <row r="56" spans="2:14">
      <c r="B56" s="263">
        <v>43</v>
      </c>
      <c r="C56" s="263"/>
      <c r="D56" s="264" t="s">
        <v>176</v>
      </c>
      <c r="E56" s="265"/>
      <c r="F56" s="266"/>
      <c r="G56" s="289"/>
      <c r="H56" s="290">
        <v>52</v>
      </c>
      <c r="I56" s="290">
        <v>300</v>
      </c>
      <c r="J56" s="290"/>
      <c r="K56" s="290">
        <v>1500</v>
      </c>
      <c r="L56" s="290">
        <v>1516</v>
      </c>
      <c r="M56" s="290"/>
      <c r="N56" s="290"/>
    </row>
    <row r="57" spans="2:14">
      <c r="B57" s="263">
        <v>44</v>
      </c>
      <c r="C57" s="263"/>
      <c r="D57" s="264" t="s">
        <v>177</v>
      </c>
      <c r="E57" s="265"/>
      <c r="F57" s="266"/>
      <c r="G57" s="289"/>
      <c r="H57" s="290">
        <v>44</v>
      </c>
      <c r="I57" s="290">
        <v>100</v>
      </c>
      <c r="J57" s="290"/>
      <c r="K57" s="290">
        <v>496</v>
      </c>
      <c r="L57" s="290"/>
      <c r="M57" s="290"/>
      <c r="N57" s="290"/>
    </row>
    <row r="58" spans="2:14">
      <c r="B58" s="263">
        <v>45</v>
      </c>
      <c r="C58" s="263"/>
      <c r="D58" s="264" t="s">
        <v>178</v>
      </c>
      <c r="E58" s="265"/>
      <c r="F58" s="266"/>
      <c r="G58" s="289"/>
      <c r="H58" s="290">
        <v>38</v>
      </c>
      <c r="I58" s="290">
        <v>200</v>
      </c>
      <c r="J58" s="290"/>
      <c r="K58" s="290">
        <v>2500</v>
      </c>
      <c r="L58" s="290">
        <v>1012</v>
      </c>
      <c r="M58" s="290"/>
      <c r="N58" s="290"/>
    </row>
    <row r="59" spans="2:14" ht="15" customHeight="1">
      <c r="B59" s="263">
        <v>46</v>
      </c>
      <c r="C59" s="263"/>
      <c r="D59" s="264" t="s">
        <v>179</v>
      </c>
      <c r="E59" s="271"/>
      <c r="F59" s="272"/>
      <c r="G59" s="291"/>
      <c r="H59" s="290">
        <v>18</v>
      </c>
      <c r="I59" s="290">
        <v>300</v>
      </c>
      <c r="J59" s="290">
        <v>1570</v>
      </c>
      <c r="K59" s="290">
        <v>2534</v>
      </c>
      <c r="L59" s="290"/>
      <c r="M59" s="290"/>
      <c r="N59" s="290"/>
    </row>
    <row r="60" spans="2:14">
      <c r="B60" s="263">
        <v>47</v>
      </c>
      <c r="C60" s="263"/>
      <c r="D60" s="264" t="s">
        <v>180</v>
      </c>
      <c r="E60" s="265"/>
      <c r="F60" s="266"/>
      <c r="G60" s="289"/>
      <c r="H60" s="290"/>
      <c r="I60" s="290">
        <v>100</v>
      </c>
      <c r="J60" s="290">
        <v>75</v>
      </c>
      <c r="K60" s="290">
        <v>500</v>
      </c>
      <c r="L60" s="290"/>
      <c r="M60" s="290"/>
      <c r="N60" s="290"/>
    </row>
    <row r="61" spans="2:14">
      <c r="B61" s="263">
        <v>48</v>
      </c>
      <c r="C61" s="263"/>
      <c r="D61" s="264" t="s">
        <v>181</v>
      </c>
      <c r="E61" s="265"/>
      <c r="F61" s="266"/>
      <c r="G61" s="289"/>
      <c r="H61" s="290">
        <v>12</v>
      </c>
      <c r="I61" s="290"/>
      <c r="J61" s="290"/>
      <c r="K61" s="290">
        <v>700</v>
      </c>
      <c r="L61" s="290">
        <v>700</v>
      </c>
      <c r="M61" s="290">
        <v>461</v>
      </c>
      <c r="N61" s="290"/>
    </row>
    <row r="62" spans="2:14">
      <c r="B62" s="263">
        <v>49</v>
      </c>
      <c r="C62" s="263"/>
      <c r="D62" s="264" t="s">
        <v>182</v>
      </c>
      <c r="E62" s="265"/>
      <c r="F62" s="266"/>
      <c r="G62" s="289"/>
      <c r="H62" s="290"/>
      <c r="I62" s="290"/>
      <c r="J62" s="290"/>
      <c r="K62" s="290"/>
      <c r="L62" s="290"/>
      <c r="M62" s="290"/>
      <c r="N62" s="290"/>
    </row>
    <row r="63" spans="2:14">
      <c r="B63" s="263">
        <v>50</v>
      </c>
      <c r="C63" s="263"/>
      <c r="D63" s="264" t="s">
        <v>183</v>
      </c>
      <c r="E63" s="273"/>
      <c r="F63" s="274"/>
      <c r="G63" s="293"/>
      <c r="H63" s="290"/>
      <c r="I63" s="290"/>
      <c r="J63" s="290">
        <v>800</v>
      </c>
      <c r="K63" s="290">
        <v>800</v>
      </c>
      <c r="L63" s="290">
        <v>1300</v>
      </c>
      <c r="M63" s="290">
        <v>1000</v>
      </c>
      <c r="N63" s="290"/>
    </row>
    <row r="64" spans="2:14">
      <c r="B64" s="263">
        <v>51</v>
      </c>
      <c r="C64" s="263"/>
      <c r="D64" s="264" t="s">
        <v>184</v>
      </c>
      <c r="E64" s="265"/>
      <c r="F64" s="266"/>
      <c r="G64" s="289"/>
      <c r="H64" s="290"/>
      <c r="I64" s="290"/>
      <c r="J64" s="290">
        <v>400</v>
      </c>
      <c r="K64" s="290">
        <v>250</v>
      </c>
      <c r="L64" s="290">
        <v>800</v>
      </c>
      <c r="M64" s="290">
        <v>660</v>
      </c>
      <c r="N64" s="290"/>
    </row>
    <row r="65" spans="2:14">
      <c r="B65" s="263">
        <v>52</v>
      </c>
      <c r="C65" s="263"/>
      <c r="D65" s="264" t="s">
        <v>185</v>
      </c>
      <c r="E65" s="265"/>
      <c r="F65" s="266"/>
      <c r="G65" s="289"/>
      <c r="H65" s="290"/>
      <c r="I65" s="290"/>
      <c r="J65" s="290">
        <v>1570</v>
      </c>
      <c r="K65" s="290">
        <v>750</v>
      </c>
      <c r="L65" s="290">
        <v>1000</v>
      </c>
      <c r="M65" s="290">
        <v>540</v>
      </c>
      <c r="N65" s="290"/>
    </row>
    <row r="66" spans="2:14">
      <c r="B66" s="263">
        <v>53</v>
      </c>
      <c r="C66" s="263"/>
      <c r="D66" s="264" t="s">
        <v>186</v>
      </c>
      <c r="E66" s="265"/>
      <c r="F66" s="266"/>
      <c r="G66" s="289"/>
      <c r="H66" s="290"/>
      <c r="I66" s="290"/>
      <c r="J66" s="290">
        <v>70</v>
      </c>
      <c r="K66" s="290">
        <v>1500</v>
      </c>
      <c r="L66" s="290">
        <v>2500</v>
      </c>
      <c r="M66" s="290">
        <v>4000</v>
      </c>
      <c r="N66" s="290">
        <v>3391</v>
      </c>
    </row>
    <row r="67" spans="2:14" ht="15" customHeight="1">
      <c r="B67" s="263">
        <v>54</v>
      </c>
      <c r="C67" s="263"/>
      <c r="D67" s="264" t="s">
        <v>187</v>
      </c>
      <c r="E67" s="273"/>
      <c r="F67" s="274"/>
      <c r="G67" s="293"/>
      <c r="H67" s="290"/>
      <c r="I67" s="290"/>
      <c r="J67" s="290">
        <v>1000</v>
      </c>
      <c r="K67" s="290"/>
      <c r="L67" s="290"/>
      <c r="M67" s="290"/>
      <c r="N67" s="290"/>
    </row>
    <row r="68" spans="2:14">
      <c r="B68" s="263">
        <v>55</v>
      </c>
      <c r="C68" s="263"/>
      <c r="D68" s="264" t="s">
        <v>188</v>
      </c>
      <c r="E68" s="265"/>
      <c r="F68" s="266"/>
      <c r="G68" s="289"/>
      <c r="H68" s="290"/>
      <c r="I68" s="290"/>
      <c r="J68" s="290"/>
      <c r="K68" s="290"/>
      <c r="L68" s="290"/>
      <c r="M68" s="290"/>
      <c r="N68" s="290"/>
    </row>
    <row r="69" spans="2:14">
      <c r="B69" s="263">
        <v>56</v>
      </c>
      <c r="C69" s="263"/>
      <c r="D69" s="264" t="s">
        <v>189</v>
      </c>
      <c r="E69" s="265"/>
      <c r="F69" s="266"/>
      <c r="G69" s="289"/>
      <c r="H69" s="290"/>
      <c r="I69" s="290"/>
      <c r="J69" s="290"/>
      <c r="K69" s="290"/>
      <c r="L69" s="290"/>
      <c r="M69" s="290"/>
      <c r="N69" s="290"/>
    </row>
    <row r="70" spans="2:14">
      <c r="B70" s="263">
        <v>57</v>
      </c>
      <c r="C70" s="263"/>
      <c r="D70" s="264" t="s">
        <v>190</v>
      </c>
      <c r="E70" s="271"/>
      <c r="F70" s="272"/>
      <c r="G70" s="291"/>
      <c r="H70" s="290"/>
      <c r="I70" s="290"/>
      <c r="J70" s="290">
        <v>150</v>
      </c>
      <c r="K70" s="290"/>
      <c r="L70" s="290"/>
      <c r="M70" s="290"/>
      <c r="N70" s="290"/>
    </row>
    <row r="71" spans="2:14">
      <c r="B71" s="263">
        <v>58</v>
      </c>
      <c r="C71" s="263"/>
      <c r="D71" s="264" t="s">
        <v>191</v>
      </c>
      <c r="E71" s="265"/>
      <c r="F71" s="266"/>
      <c r="G71" s="289"/>
      <c r="H71" s="290"/>
      <c r="I71" s="290"/>
      <c r="J71" s="290"/>
      <c r="K71" s="290">
        <v>733</v>
      </c>
      <c r="L71" s="290"/>
      <c r="M71" s="290"/>
      <c r="N71" s="290"/>
    </row>
    <row r="72" spans="2:14">
      <c r="B72" s="263">
        <v>59</v>
      </c>
      <c r="C72" s="263"/>
      <c r="D72" s="264" t="s">
        <v>192</v>
      </c>
      <c r="E72" s="267"/>
      <c r="F72" s="268"/>
      <c r="G72" s="290"/>
      <c r="H72" s="290"/>
      <c r="I72" s="290"/>
      <c r="J72" s="290"/>
      <c r="K72" s="290">
        <v>1500</v>
      </c>
      <c r="L72" s="290">
        <v>1500</v>
      </c>
      <c r="M72" s="290">
        <v>6000</v>
      </c>
      <c r="N72" s="290">
        <v>20900</v>
      </c>
    </row>
    <row r="73" spans="2:14">
      <c r="B73" s="263">
        <v>60</v>
      </c>
      <c r="C73" s="263"/>
      <c r="D73" s="264" t="s">
        <v>193</v>
      </c>
      <c r="E73" s="265"/>
      <c r="F73" s="266"/>
      <c r="G73" s="289"/>
      <c r="H73" s="290"/>
      <c r="I73" s="290"/>
      <c r="J73" s="290">
        <v>200</v>
      </c>
      <c r="K73" s="290"/>
      <c r="L73" s="290"/>
      <c r="M73" s="290"/>
      <c r="N73" s="290"/>
    </row>
    <row r="74" spans="2:14">
      <c r="B74" s="263">
        <v>61</v>
      </c>
      <c r="C74" s="263"/>
      <c r="D74" s="264" t="s">
        <v>194</v>
      </c>
      <c r="E74" s="265"/>
      <c r="F74" s="266"/>
      <c r="G74" s="289"/>
      <c r="H74" s="290"/>
      <c r="I74" s="290"/>
      <c r="J74" s="290">
        <v>80</v>
      </c>
      <c r="K74" s="290">
        <v>100</v>
      </c>
      <c r="L74" s="290">
        <v>1000</v>
      </c>
      <c r="M74" s="290">
        <v>715</v>
      </c>
      <c r="N74" s="290"/>
    </row>
    <row r="75" spans="2:14">
      <c r="B75" s="263">
        <v>62</v>
      </c>
      <c r="C75" s="263"/>
      <c r="D75" s="264" t="s">
        <v>195</v>
      </c>
      <c r="E75" s="265"/>
      <c r="F75" s="266"/>
      <c r="G75" s="289"/>
      <c r="H75" s="290"/>
      <c r="I75" s="290"/>
      <c r="J75" s="290">
        <v>500</v>
      </c>
      <c r="K75" s="290">
        <v>150</v>
      </c>
      <c r="L75" s="290">
        <v>1000</v>
      </c>
      <c r="M75" s="290">
        <v>628</v>
      </c>
      <c r="N75" s="290"/>
    </row>
    <row r="76" spans="2:14">
      <c r="B76" s="263">
        <v>63</v>
      </c>
      <c r="C76" s="263"/>
      <c r="D76" s="264" t="s">
        <v>196</v>
      </c>
      <c r="E76" s="265"/>
      <c r="F76" s="266"/>
      <c r="G76" s="289"/>
      <c r="H76" s="290"/>
      <c r="I76" s="290"/>
      <c r="J76" s="290"/>
      <c r="K76" s="290"/>
      <c r="L76" s="290">
        <v>300</v>
      </c>
      <c r="M76" s="290">
        <v>1180</v>
      </c>
      <c r="N76" s="290"/>
    </row>
    <row r="77" spans="2:14">
      <c r="B77" s="263">
        <v>64</v>
      </c>
      <c r="C77" s="263"/>
      <c r="D77" s="264" t="s">
        <v>197</v>
      </c>
      <c r="E77" s="265"/>
      <c r="F77" s="266"/>
      <c r="G77" s="289"/>
      <c r="H77" s="290"/>
      <c r="I77" s="290"/>
      <c r="J77" s="290">
        <v>73</v>
      </c>
      <c r="K77" s="290">
        <v>73</v>
      </c>
      <c r="L77" s="290">
        <v>400</v>
      </c>
      <c r="M77" s="290">
        <v>2000</v>
      </c>
      <c r="N77" s="290">
        <v>2000</v>
      </c>
    </row>
    <row r="78" spans="2:14">
      <c r="B78" s="263">
        <v>65</v>
      </c>
      <c r="C78" s="263"/>
      <c r="D78" s="264" t="s">
        <v>198</v>
      </c>
      <c r="E78" s="265"/>
      <c r="F78" s="266"/>
      <c r="G78" s="289"/>
      <c r="H78" s="290"/>
      <c r="I78" s="290"/>
      <c r="J78" s="290">
        <v>200</v>
      </c>
      <c r="K78" s="290">
        <v>200</v>
      </c>
      <c r="L78" s="290">
        <v>1500</v>
      </c>
      <c r="M78" s="290">
        <v>2500</v>
      </c>
      <c r="N78" s="290">
        <v>2900</v>
      </c>
    </row>
    <row r="79" spans="2:14">
      <c r="B79" s="263">
        <v>66</v>
      </c>
      <c r="C79" s="263"/>
      <c r="D79" s="264" t="s">
        <v>199</v>
      </c>
      <c r="E79" s="265"/>
      <c r="F79" s="266"/>
      <c r="G79" s="289"/>
      <c r="H79" s="290"/>
      <c r="I79" s="290"/>
      <c r="J79" s="290">
        <v>100</v>
      </c>
      <c r="K79" s="290"/>
      <c r="L79" s="290"/>
      <c r="M79" s="290"/>
      <c r="N79" s="290"/>
    </row>
    <row r="80" spans="2:14">
      <c r="B80" s="263">
        <v>67</v>
      </c>
      <c r="C80" s="263"/>
      <c r="D80" s="264" t="s">
        <v>200</v>
      </c>
      <c r="E80" s="265"/>
      <c r="F80" s="266"/>
      <c r="G80" s="289"/>
      <c r="H80" s="290"/>
      <c r="I80" s="290"/>
      <c r="J80" s="290"/>
      <c r="K80" s="290">
        <v>50</v>
      </c>
      <c r="L80" s="290">
        <v>100</v>
      </c>
      <c r="M80" s="290">
        <v>750</v>
      </c>
      <c r="N80" s="290"/>
    </row>
    <row r="81" spans="2:14">
      <c r="B81" s="263">
        <v>68</v>
      </c>
      <c r="C81" s="263"/>
      <c r="D81" s="264" t="s">
        <v>201</v>
      </c>
      <c r="E81" s="265"/>
      <c r="F81" s="266"/>
      <c r="G81" s="289"/>
      <c r="H81" s="290"/>
      <c r="I81" s="290"/>
      <c r="J81" s="290"/>
      <c r="K81" s="290">
        <v>150</v>
      </c>
      <c r="L81" s="290">
        <v>250</v>
      </c>
      <c r="M81" s="290">
        <v>1000</v>
      </c>
      <c r="N81" s="290">
        <v>360</v>
      </c>
    </row>
    <row r="82" spans="2:14">
      <c r="B82" s="263">
        <v>69</v>
      </c>
      <c r="C82" s="263"/>
      <c r="D82" s="264" t="s">
        <v>202</v>
      </c>
      <c r="E82" s="265"/>
      <c r="F82" s="266"/>
      <c r="G82" s="289"/>
      <c r="H82" s="290"/>
      <c r="I82" s="290"/>
      <c r="J82" s="290"/>
      <c r="K82" s="290">
        <v>100</v>
      </c>
      <c r="L82" s="290">
        <v>300</v>
      </c>
      <c r="M82" s="290">
        <v>1400</v>
      </c>
      <c r="N82" s="290">
        <v>650</v>
      </c>
    </row>
    <row r="83" spans="2:14">
      <c r="B83" s="263">
        <v>70</v>
      </c>
      <c r="C83" s="263"/>
      <c r="D83" s="264" t="s">
        <v>203</v>
      </c>
      <c r="E83" s="265"/>
      <c r="F83" s="266"/>
      <c r="G83" s="289"/>
      <c r="H83" s="290"/>
      <c r="I83" s="290"/>
      <c r="J83" s="290">
        <v>0</v>
      </c>
      <c r="K83" s="290">
        <v>100</v>
      </c>
      <c r="L83" s="290">
        <v>300</v>
      </c>
      <c r="M83" s="290">
        <v>990</v>
      </c>
      <c r="N83" s="290">
        <v>580</v>
      </c>
    </row>
    <row r="84" spans="2:14">
      <c r="B84" s="263">
        <v>71</v>
      </c>
      <c r="C84" s="263"/>
      <c r="D84" s="264" t="s">
        <v>204</v>
      </c>
      <c r="E84" s="265"/>
      <c r="F84" s="266"/>
      <c r="G84" s="289"/>
      <c r="H84" s="290"/>
      <c r="I84" s="290"/>
      <c r="J84" s="290"/>
      <c r="K84" s="290">
        <v>200</v>
      </c>
      <c r="L84" s="290">
        <v>1480</v>
      </c>
      <c r="M84" s="290">
        <v>790</v>
      </c>
      <c r="N84" s="290"/>
    </row>
    <row r="85" spans="2:14">
      <c r="B85" s="263">
        <v>72</v>
      </c>
      <c r="C85" s="263"/>
      <c r="D85" s="264" t="s">
        <v>205</v>
      </c>
      <c r="E85" s="265"/>
      <c r="F85" s="266"/>
      <c r="G85" s="289"/>
      <c r="H85" s="290"/>
      <c r="I85" s="290"/>
      <c r="J85" s="290"/>
      <c r="K85" s="290">
        <v>100</v>
      </c>
      <c r="L85" s="290"/>
      <c r="M85" s="290"/>
      <c r="N85" s="290"/>
    </row>
    <row r="86" spans="2:14">
      <c r="B86" s="263">
        <v>73</v>
      </c>
      <c r="C86" s="263"/>
      <c r="D86" s="264" t="s">
        <v>206</v>
      </c>
      <c r="E86" s="265"/>
      <c r="F86" s="266"/>
      <c r="G86" s="289"/>
      <c r="H86" s="290"/>
      <c r="I86" s="290"/>
      <c r="J86" s="290"/>
      <c r="K86" s="290">
        <v>50</v>
      </c>
      <c r="L86" s="290">
        <v>200</v>
      </c>
      <c r="M86" s="290">
        <v>500</v>
      </c>
      <c r="N86" s="290">
        <v>3320</v>
      </c>
    </row>
    <row r="87" spans="2:14">
      <c r="B87" s="263">
        <v>74</v>
      </c>
      <c r="C87" s="263"/>
      <c r="D87" s="264" t="s">
        <v>207</v>
      </c>
      <c r="E87" s="265"/>
      <c r="F87" s="266"/>
      <c r="G87" s="289"/>
      <c r="H87" s="290"/>
      <c r="I87" s="290"/>
      <c r="J87" s="290">
        <v>500</v>
      </c>
      <c r="K87" s="290">
        <v>100</v>
      </c>
      <c r="L87" s="290">
        <v>300</v>
      </c>
      <c r="M87" s="290">
        <v>1370</v>
      </c>
      <c r="N87" s="290"/>
    </row>
    <row r="88" spans="2:14">
      <c r="B88" s="263">
        <v>75</v>
      </c>
      <c r="C88" s="263"/>
      <c r="D88" s="264" t="s">
        <v>208</v>
      </c>
      <c r="E88" s="265"/>
      <c r="F88" s="266"/>
      <c r="G88" s="289"/>
      <c r="H88" s="290"/>
      <c r="I88" s="290"/>
      <c r="J88" s="290"/>
      <c r="K88" s="290">
        <v>100</v>
      </c>
      <c r="L88" s="290">
        <v>600</v>
      </c>
      <c r="M88" s="290">
        <v>775</v>
      </c>
      <c r="N88" s="290"/>
    </row>
    <row r="89" spans="2:14">
      <c r="B89" s="263">
        <v>76</v>
      </c>
      <c r="C89" s="263"/>
      <c r="D89" s="264" t="s">
        <v>209</v>
      </c>
      <c r="E89" s="265"/>
      <c r="F89" s="266"/>
      <c r="G89" s="289"/>
      <c r="H89" s="290"/>
      <c r="I89" s="290"/>
      <c r="J89" s="290">
        <v>50</v>
      </c>
      <c r="K89" s="290">
        <v>600</v>
      </c>
      <c r="L89" s="290">
        <v>900</v>
      </c>
      <c r="M89" s="290">
        <v>2250</v>
      </c>
      <c r="N89" s="290"/>
    </row>
    <row r="90" spans="2:14">
      <c r="B90" s="263">
        <v>77</v>
      </c>
      <c r="C90" s="263"/>
      <c r="D90" s="264" t="s">
        <v>210</v>
      </c>
      <c r="E90" s="265"/>
      <c r="F90" s="266"/>
      <c r="G90" s="289"/>
      <c r="H90" s="290"/>
      <c r="I90" s="290"/>
      <c r="J90" s="290"/>
      <c r="K90" s="290">
        <v>500</v>
      </c>
      <c r="L90" s="290">
        <v>1640</v>
      </c>
      <c r="M90" s="290">
        <v>300</v>
      </c>
      <c r="N90" s="290"/>
    </row>
    <row r="91" spans="2:14">
      <c r="B91" s="263">
        <v>78</v>
      </c>
      <c r="C91" s="263"/>
      <c r="D91" s="264" t="s">
        <v>211</v>
      </c>
      <c r="E91" s="265"/>
      <c r="F91" s="266"/>
      <c r="G91" s="289"/>
      <c r="H91" s="290"/>
      <c r="I91" s="290"/>
      <c r="J91" s="290"/>
      <c r="K91" s="290"/>
      <c r="L91" s="290"/>
      <c r="M91" s="290"/>
      <c r="N91" s="290"/>
    </row>
    <row r="92" spans="2:14">
      <c r="B92" s="263">
        <v>79</v>
      </c>
      <c r="C92" s="263"/>
      <c r="D92" s="264" t="s">
        <v>212</v>
      </c>
      <c r="E92" s="265"/>
      <c r="F92" s="266"/>
      <c r="G92" s="289"/>
      <c r="H92" s="290"/>
      <c r="I92" s="290"/>
      <c r="J92" s="290"/>
      <c r="K92" s="290"/>
      <c r="L92" s="290"/>
      <c r="M92" s="290"/>
      <c r="N92" s="290"/>
    </row>
    <row r="93" spans="2:14">
      <c r="B93" s="263">
        <v>80</v>
      </c>
      <c r="C93" s="263"/>
      <c r="D93" s="264" t="s">
        <v>213</v>
      </c>
      <c r="E93" s="265"/>
      <c r="F93" s="266"/>
      <c r="G93" s="289"/>
      <c r="H93" s="290"/>
      <c r="I93" s="290"/>
      <c r="J93" s="290"/>
      <c r="K93" s="290">
        <v>100</v>
      </c>
      <c r="L93" s="290">
        <v>3000</v>
      </c>
      <c r="M93" s="290">
        <v>3850</v>
      </c>
      <c r="N93" s="290"/>
    </row>
    <row r="94" spans="2:14">
      <c r="B94" s="263">
        <v>81</v>
      </c>
      <c r="C94" s="263"/>
      <c r="D94" s="264" t="s">
        <v>214</v>
      </c>
      <c r="E94" s="265"/>
      <c r="F94" s="266"/>
      <c r="G94" s="289"/>
      <c r="H94" s="290"/>
      <c r="I94" s="290"/>
      <c r="J94" s="290"/>
      <c r="K94" s="290">
        <v>30</v>
      </c>
      <c r="L94" s="290">
        <v>150</v>
      </c>
      <c r="M94" s="290">
        <v>500</v>
      </c>
      <c r="N94" s="290">
        <v>1120</v>
      </c>
    </row>
    <row r="95" spans="2:14">
      <c r="B95" s="263">
        <v>82</v>
      </c>
      <c r="C95" s="263"/>
      <c r="D95" s="264" t="s">
        <v>215</v>
      </c>
      <c r="E95" s="265"/>
      <c r="F95" s="266"/>
      <c r="G95" s="289"/>
      <c r="H95" s="290"/>
      <c r="I95" s="290"/>
      <c r="J95" s="290"/>
      <c r="K95" s="290">
        <v>150</v>
      </c>
      <c r="L95" s="290">
        <v>500</v>
      </c>
      <c r="M95" s="290">
        <v>1120</v>
      </c>
      <c r="N95" s="290"/>
    </row>
    <row r="96" spans="2:14">
      <c r="B96" s="263">
        <v>83</v>
      </c>
      <c r="C96" s="263"/>
      <c r="D96" s="264" t="s">
        <v>216</v>
      </c>
      <c r="E96" s="265"/>
      <c r="F96" s="266"/>
      <c r="G96" s="289"/>
      <c r="H96" s="290"/>
      <c r="I96" s="290"/>
      <c r="J96" s="290"/>
      <c r="K96" s="290">
        <v>30</v>
      </c>
      <c r="L96" s="290">
        <v>150</v>
      </c>
      <c r="M96" s="290">
        <v>500</v>
      </c>
      <c r="N96" s="290">
        <v>1120</v>
      </c>
    </row>
    <row r="97" spans="2:14" ht="15" customHeight="1">
      <c r="B97" s="263">
        <v>84</v>
      </c>
      <c r="C97" s="263"/>
      <c r="D97" s="264" t="s">
        <v>217</v>
      </c>
      <c r="E97" s="265"/>
      <c r="F97" s="266"/>
      <c r="G97" s="289"/>
      <c r="H97" s="290"/>
      <c r="I97" s="290"/>
      <c r="J97" s="290"/>
      <c r="K97" s="290">
        <v>100</v>
      </c>
      <c r="L97" s="290">
        <v>400</v>
      </c>
      <c r="M97" s="290">
        <v>470</v>
      </c>
      <c r="N97" s="290"/>
    </row>
    <row r="98" spans="2:14">
      <c r="B98" s="263">
        <v>85</v>
      </c>
      <c r="C98" s="263"/>
      <c r="D98" s="264" t="s">
        <v>218</v>
      </c>
      <c r="E98" s="265"/>
      <c r="F98" s="266"/>
      <c r="G98" s="289"/>
      <c r="H98" s="290"/>
      <c r="I98" s="290"/>
      <c r="J98" s="290"/>
      <c r="K98" s="290"/>
      <c r="L98" s="290"/>
      <c r="M98" s="290"/>
      <c r="N98" s="290"/>
    </row>
    <row r="99" spans="2:14">
      <c r="B99" s="263">
        <v>86</v>
      </c>
      <c r="C99" s="263"/>
      <c r="D99" s="264" t="s">
        <v>219</v>
      </c>
      <c r="E99" s="265"/>
      <c r="F99" s="266"/>
      <c r="G99" s="289"/>
      <c r="H99" s="290"/>
      <c r="I99" s="290"/>
      <c r="J99" s="290"/>
      <c r="K99" s="290"/>
      <c r="L99" s="290"/>
      <c r="M99" s="290"/>
      <c r="N99" s="290"/>
    </row>
    <row r="100" spans="2:14">
      <c r="B100" s="263">
        <v>87</v>
      </c>
      <c r="C100" s="263"/>
      <c r="D100" s="264" t="s">
        <v>220</v>
      </c>
      <c r="E100" s="265"/>
      <c r="F100" s="266"/>
      <c r="G100" s="289"/>
      <c r="H100" s="290"/>
      <c r="I100" s="290"/>
      <c r="J100" s="290"/>
      <c r="K100" s="290">
        <v>150</v>
      </c>
      <c r="L100" s="290">
        <v>400</v>
      </c>
      <c r="M100" s="290">
        <v>380</v>
      </c>
      <c r="N100" s="290"/>
    </row>
    <row r="101" spans="2:14">
      <c r="B101" s="263">
        <v>88</v>
      </c>
      <c r="C101" s="263"/>
      <c r="D101" s="264" t="s">
        <v>221</v>
      </c>
      <c r="E101" s="265"/>
      <c r="F101" s="266"/>
      <c r="G101" s="289"/>
      <c r="H101" s="290"/>
      <c r="I101" s="290"/>
      <c r="J101" s="290"/>
      <c r="K101" s="290"/>
      <c r="L101" s="290"/>
      <c r="M101" s="290"/>
      <c r="N101" s="290"/>
    </row>
    <row r="102" spans="2:14">
      <c r="B102" s="263">
        <v>89</v>
      </c>
      <c r="C102" s="263"/>
      <c r="D102" s="264" t="s">
        <v>222</v>
      </c>
      <c r="E102" s="265"/>
      <c r="F102" s="266"/>
      <c r="G102" s="289"/>
      <c r="H102" s="290"/>
      <c r="I102" s="290"/>
      <c r="J102" s="290"/>
      <c r="K102" s="290">
        <v>30</v>
      </c>
      <c r="L102" s="290">
        <v>150</v>
      </c>
      <c r="M102" s="290">
        <v>500</v>
      </c>
      <c r="N102" s="290">
        <v>1120</v>
      </c>
    </row>
    <row r="103" spans="2:14" ht="15" customHeight="1">
      <c r="B103" s="263">
        <v>90</v>
      </c>
      <c r="C103" s="263"/>
      <c r="D103" s="264" t="s">
        <v>223</v>
      </c>
      <c r="E103" s="265"/>
      <c r="F103" s="266"/>
      <c r="G103" s="289"/>
      <c r="H103" s="290"/>
      <c r="I103" s="290"/>
      <c r="J103" s="290"/>
      <c r="K103" s="290"/>
      <c r="L103" s="290">
        <v>30</v>
      </c>
      <c r="M103" s="290">
        <v>150</v>
      </c>
      <c r="N103" s="290">
        <v>500</v>
      </c>
    </row>
    <row r="104" spans="2:14">
      <c r="B104" s="263">
        <v>91</v>
      </c>
      <c r="C104" s="263"/>
      <c r="D104" s="264" t="s">
        <v>224</v>
      </c>
      <c r="E104" s="271"/>
      <c r="F104" s="272"/>
      <c r="G104" s="291"/>
      <c r="H104" s="290"/>
      <c r="I104" s="290"/>
      <c r="J104" s="288">
        <v>1900</v>
      </c>
      <c r="K104" s="290"/>
      <c r="L104" s="290"/>
      <c r="M104" s="290"/>
      <c r="N104" s="290"/>
    </row>
    <row r="105" spans="2:14">
      <c r="B105" s="263">
        <v>92</v>
      </c>
      <c r="C105" s="263"/>
      <c r="D105" s="264" t="s">
        <v>225</v>
      </c>
      <c r="E105" s="265"/>
      <c r="F105" s="266"/>
      <c r="G105" s="289"/>
      <c r="H105" s="290"/>
      <c r="I105" s="290">
        <v>396</v>
      </c>
      <c r="J105" s="290">
        <v>100</v>
      </c>
      <c r="K105" s="290"/>
      <c r="L105" s="290"/>
      <c r="M105" s="290"/>
      <c r="N105" s="290"/>
    </row>
    <row r="106" spans="2:14">
      <c r="B106" s="263">
        <v>93</v>
      </c>
      <c r="C106" s="263"/>
      <c r="D106" s="264" t="s">
        <v>226</v>
      </c>
      <c r="E106" s="265"/>
      <c r="F106" s="266"/>
      <c r="G106" s="289"/>
      <c r="H106" s="290"/>
      <c r="I106" s="290">
        <v>1500</v>
      </c>
      <c r="J106" s="290">
        <v>1000</v>
      </c>
      <c r="K106" s="290"/>
      <c r="L106" s="290">
        <v>500</v>
      </c>
      <c r="M106" s="290">
        <v>1000</v>
      </c>
      <c r="N106" s="290">
        <v>1000</v>
      </c>
    </row>
    <row r="107" spans="2:14" ht="30">
      <c r="B107" s="263">
        <v>94</v>
      </c>
      <c r="C107" s="263"/>
      <c r="D107" s="264" t="s">
        <v>227</v>
      </c>
      <c r="E107" s="265"/>
      <c r="F107" s="266"/>
      <c r="G107" s="289"/>
      <c r="H107" s="290"/>
      <c r="I107" s="290">
        <v>2000</v>
      </c>
      <c r="J107" s="290">
        <v>2000</v>
      </c>
      <c r="K107" s="290">
        <v>2000</v>
      </c>
      <c r="L107" s="290">
        <v>2000</v>
      </c>
      <c r="M107" s="290">
        <v>2000</v>
      </c>
      <c r="N107" s="290">
        <v>2000</v>
      </c>
    </row>
    <row r="108" spans="2:14">
      <c r="B108" s="263">
        <v>95</v>
      </c>
      <c r="C108" s="263"/>
      <c r="D108" s="264" t="s">
        <v>228</v>
      </c>
      <c r="E108" s="265"/>
      <c r="F108" s="266"/>
      <c r="G108" s="289"/>
      <c r="H108" s="290"/>
      <c r="I108" s="290">
        <v>200</v>
      </c>
      <c r="J108" s="290"/>
      <c r="K108" s="290">
        <v>500</v>
      </c>
      <c r="L108" s="290">
        <v>500</v>
      </c>
      <c r="M108" s="290">
        <v>500</v>
      </c>
      <c r="N108" s="290"/>
    </row>
    <row r="109" spans="2:14">
      <c r="B109" s="263">
        <v>96</v>
      </c>
      <c r="C109" s="263"/>
      <c r="D109" s="264" t="s">
        <v>229</v>
      </c>
      <c r="E109" s="265"/>
      <c r="F109" s="266"/>
      <c r="G109" s="289">
        <v>6468</v>
      </c>
      <c r="H109" s="290">
        <v>2431</v>
      </c>
      <c r="I109" s="290"/>
      <c r="J109" s="290"/>
      <c r="K109" s="290"/>
      <c r="L109" s="290"/>
      <c r="M109" s="290"/>
      <c r="N109" s="290"/>
    </row>
    <row r="110" spans="2:14">
      <c r="B110" s="263"/>
      <c r="C110" s="263"/>
      <c r="D110" s="264"/>
      <c r="E110" s="265"/>
      <c r="F110" s="266"/>
      <c r="G110" s="289"/>
      <c r="H110" s="290"/>
      <c r="I110" s="290"/>
      <c r="J110" s="290"/>
      <c r="K110" s="290"/>
      <c r="L110" s="290"/>
      <c r="M110" s="290"/>
      <c r="N110" s="290"/>
    </row>
    <row r="111" spans="2:14" ht="15.75" thickBot="1">
      <c r="B111" s="251"/>
      <c r="C111" s="275"/>
      <c r="D111" s="276"/>
      <c r="E111" s="277"/>
      <c r="F111" s="277"/>
      <c r="G111" s="294"/>
      <c r="H111" s="294"/>
      <c r="I111" s="294"/>
      <c r="J111" s="294"/>
      <c r="K111" s="294"/>
      <c r="L111" s="294"/>
      <c r="M111" s="294"/>
      <c r="N111" s="294"/>
    </row>
    <row r="112" spans="2:14" s="282" customFormat="1" ht="15.75" thickBot="1">
      <c r="B112" s="278">
        <v>97</v>
      </c>
      <c r="C112" s="279"/>
      <c r="D112" s="280" t="s">
        <v>230</v>
      </c>
      <c r="E112" s="281"/>
      <c r="F112" s="281"/>
      <c r="G112" s="295">
        <f t="shared" ref="G112:N112" si="0">SUM(G14:G111)</f>
        <v>22201</v>
      </c>
      <c r="H112" s="295">
        <f t="shared" si="0"/>
        <v>21362</v>
      </c>
      <c r="I112" s="295">
        <f t="shared" si="0"/>
        <v>34458</v>
      </c>
      <c r="J112" s="295">
        <f t="shared" si="0"/>
        <v>41097</v>
      </c>
      <c r="K112" s="295">
        <f t="shared" si="0"/>
        <v>52797</v>
      </c>
      <c r="L112" s="295">
        <f t="shared" si="0"/>
        <v>44021</v>
      </c>
      <c r="M112" s="295">
        <f t="shared" si="0"/>
        <v>47979</v>
      </c>
      <c r="N112" s="296">
        <f t="shared" si="0"/>
        <v>44031</v>
      </c>
    </row>
    <row r="113" spans="4:14">
      <c r="D113" s="283"/>
      <c r="E113" s="284"/>
      <c r="F113" s="284"/>
      <c r="G113" s="297"/>
      <c r="H113" s="297"/>
      <c r="I113" s="297"/>
      <c r="J113" s="297"/>
      <c r="K113" s="297"/>
      <c r="L113" s="297"/>
      <c r="M113" s="297"/>
      <c r="N113" s="297"/>
    </row>
    <row r="114" spans="4:14">
      <c r="D114" s="285"/>
    </row>
    <row r="115" spans="4:14">
      <c r="D115" s="285"/>
      <c r="I115" s="286"/>
      <c r="J115" s="286"/>
    </row>
    <row r="116" spans="4:14">
      <c r="D116" s="285"/>
    </row>
    <row r="117" spans="4:14">
      <c r="D117" s="285"/>
    </row>
    <row r="118" spans="4:14">
      <c r="D118" s="285"/>
    </row>
    <row r="119" spans="4:14">
      <c r="D119" s="285"/>
    </row>
    <row r="120" spans="4:14">
      <c r="D120" s="285"/>
    </row>
    <row r="121" spans="4:14">
      <c r="D121" s="285"/>
    </row>
    <row r="122" spans="4:14">
      <c r="D122" s="285"/>
    </row>
    <row r="123" spans="4:14">
      <c r="D123" s="285"/>
    </row>
    <row r="124" spans="4:14">
      <c r="D124" s="285"/>
    </row>
    <row r="125" spans="4:14">
      <c r="D125" s="285"/>
    </row>
    <row r="126" spans="4:14">
      <c r="D126" s="285"/>
    </row>
    <row r="127" spans="4:14">
      <c r="D127" s="285"/>
    </row>
    <row r="128" spans="4:14">
      <c r="D128" s="285"/>
    </row>
    <row r="129" spans="4:4">
      <c r="D129" s="285"/>
    </row>
    <row r="130" spans="4:4">
      <c r="D130" s="285"/>
    </row>
    <row r="131" spans="4:4">
      <c r="D131" s="285"/>
    </row>
    <row r="132" spans="4:4">
      <c r="D132" s="285"/>
    </row>
    <row r="133" spans="4:4">
      <c r="D133" s="285"/>
    </row>
    <row r="134" spans="4:4">
      <c r="D134" s="285"/>
    </row>
    <row r="135" spans="4:4">
      <c r="D135" s="285"/>
    </row>
    <row r="136" spans="4:4">
      <c r="D136" s="285"/>
    </row>
    <row r="137" spans="4:4">
      <c r="D137" s="285"/>
    </row>
    <row r="138" spans="4:4">
      <c r="D138" s="285"/>
    </row>
    <row r="139" spans="4:4">
      <c r="D139" s="285"/>
    </row>
    <row r="140" spans="4:4">
      <c r="D140" s="285"/>
    </row>
    <row r="141" spans="4:4">
      <c r="D141" s="285"/>
    </row>
    <row r="142" spans="4:4">
      <c r="D142" s="285"/>
    </row>
    <row r="143" spans="4:4">
      <c r="D143" s="285"/>
    </row>
    <row r="144" spans="4:4">
      <c r="D144" s="285"/>
    </row>
    <row r="145" spans="4:4">
      <c r="D145" s="285"/>
    </row>
    <row r="146" spans="4:4">
      <c r="D146" s="285"/>
    </row>
    <row r="147" spans="4:4">
      <c r="D147" s="285"/>
    </row>
    <row r="148" spans="4:4">
      <c r="D148" s="285"/>
    </row>
    <row r="149" spans="4:4">
      <c r="D149" s="285"/>
    </row>
    <row r="150" spans="4:4">
      <c r="D150" s="285"/>
    </row>
    <row r="151" spans="4:4">
      <c r="D151" s="285"/>
    </row>
    <row r="152" spans="4:4">
      <c r="D152" s="285"/>
    </row>
    <row r="153" spans="4:4">
      <c r="D153" s="285"/>
    </row>
    <row r="154" spans="4:4">
      <c r="D154" s="285"/>
    </row>
    <row r="155" spans="4:4">
      <c r="D155" s="285"/>
    </row>
    <row r="156" spans="4:4">
      <c r="D156" s="285"/>
    </row>
    <row r="157" spans="4:4">
      <c r="D157" s="285"/>
    </row>
    <row r="158" spans="4:4">
      <c r="D158" s="285"/>
    </row>
    <row r="159" spans="4:4">
      <c r="D159" s="285"/>
    </row>
  </sheetData>
  <mergeCells count="7">
    <mergeCell ref="E8:E10"/>
    <mergeCell ref="F8:F9"/>
    <mergeCell ref="B5:N5"/>
    <mergeCell ref="B6:C7"/>
    <mergeCell ref="D6:J7"/>
    <mergeCell ref="K7:L7"/>
    <mergeCell ref="M7:N7"/>
  </mergeCells>
  <pageMargins left="7.874015748031496E-2" right="7.874015748031496E-2" top="0.78740157480314965" bottom="0.78740157480314965" header="0.31496062992125984" footer="0.31496062992125984"/>
  <pageSetup paperSize="9" scale="77" fitToHeight="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5:O117"/>
  <sheetViews>
    <sheetView topLeftCell="B8" workbookViewId="0">
      <pane ySplit="2220" topLeftCell="A48" activePane="bottomLeft"/>
      <selection activeCell="C40" activeCellId="1" sqref="B26 C40"/>
      <selection pane="bottomLeft" activeCell="K67" sqref="K67"/>
    </sheetView>
  </sheetViews>
  <sheetFormatPr baseColWidth="10" defaultRowHeight="15"/>
  <cols>
    <col min="1" max="1" width="11.42578125" style="298"/>
    <col min="2" max="2" width="4.5703125" style="298" customWidth="1"/>
    <col min="3" max="3" width="11.85546875" style="298" customWidth="1"/>
    <col min="4" max="4" width="45" style="298" bestFit="1" customWidth="1"/>
    <col min="5" max="5" width="13.28515625" style="298" customWidth="1"/>
    <col min="6" max="6" width="8.85546875" style="298" customWidth="1"/>
    <col min="7" max="7" width="11.42578125" style="298" customWidth="1"/>
    <col min="8" max="14" width="10.42578125" style="298" customWidth="1"/>
    <col min="15" max="16384" width="11.42578125" style="298"/>
  </cols>
  <sheetData>
    <row r="5" spans="2:14" ht="18">
      <c r="B5" s="433" t="s">
        <v>231</v>
      </c>
      <c r="C5" s="434"/>
      <c r="D5" s="434"/>
      <c r="E5" s="434"/>
      <c r="F5" s="434"/>
      <c r="G5" s="434"/>
      <c r="H5" s="434"/>
      <c r="I5" s="434"/>
      <c r="J5" s="434"/>
      <c r="K5" s="434"/>
      <c r="L5" s="434"/>
      <c r="M5" s="434"/>
      <c r="N5" s="434"/>
    </row>
    <row r="6" spans="2:14" ht="15.75">
      <c r="B6" s="435" t="s">
        <v>50</v>
      </c>
      <c r="C6" s="436"/>
      <c r="D6" s="439" t="s">
        <v>124</v>
      </c>
      <c r="E6" s="439"/>
      <c r="F6" s="439"/>
      <c r="G6" s="439"/>
      <c r="H6" s="439"/>
      <c r="I6" s="439"/>
      <c r="J6" s="439"/>
      <c r="K6" s="226"/>
      <c r="L6" s="226"/>
      <c r="M6" s="226"/>
      <c r="N6" s="226"/>
    </row>
    <row r="7" spans="2:14" ht="15.75">
      <c r="B7" s="437"/>
      <c r="C7" s="438"/>
      <c r="D7" s="440"/>
      <c r="E7" s="440"/>
      <c r="F7" s="440"/>
      <c r="G7" s="440"/>
      <c r="H7" s="440"/>
      <c r="I7" s="440"/>
      <c r="J7" s="440"/>
      <c r="K7" s="441" t="s">
        <v>37</v>
      </c>
      <c r="L7" s="442"/>
      <c r="M7" s="441" t="s">
        <v>36</v>
      </c>
      <c r="N7" s="442"/>
    </row>
    <row r="8" spans="2:14" ht="25.5">
      <c r="B8" s="299" t="s">
        <v>17</v>
      </c>
      <c r="C8" s="300" t="s">
        <v>15</v>
      </c>
      <c r="D8" s="301"/>
      <c r="E8" s="443" t="s">
        <v>53</v>
      </c>
      <c r="F8" s="443" t="s">
        <v>19</v>
      </c>
      <c r="G8" s="230" t="s">
        <v>79</v>
      </c>
      <c r="H8" s="230" t="s">
        <v>102</v>
      </c>
      <c r="I8" s="230" t="s">
        <v>80</v>
      </c>
      <c r="J8" s="230" t="s">
        <v>81</v>
      </c>
      <c r="K8" s="230" t="s">
        <v>82</v>
      </c>
      <c r="L8" s="230" t="s">
        <v>82</v>
      </c>
      <c r="M8" s="231" t="s">
        <v>82</v>
      </c>
      <c r="N8" s="232" t="s">
        <v>82</v>
      </c>
    </row>
    <row r="9" spans="2:14">
      <c r="B9" s="302"/>
      <c r="C9" s="303"/>
      <c r="D9" s="303"/>
      <c r="E9" s="444"/>
      <c r="F9" s="446"/>
      <c r="G9" s="235">
        <v>2015</v>
      </c>
      <c r="H9" s="235">
        <v>2016</v>
      </c>
      <c r="I9" s="235">
        <v>2017</v>
      </c>
      <c r="J9" s="235">
        <v>2017</v>
      </c>
      <c r="K9" s="304">
        <v>2018</v>
      </c>
      <c r="L9" s="304">
        <v>2019</v>
      </c>
      <c r="M9" s="237">
        <v>2020</v>
      </c>
      <c r="N9" s="238">
        <v>2021</v>
      </c>
    </row>
    <row r="10" spans="2:14" ht="47.25" customHeight="1">
      <c r="B10" s="305"/>
      <c r="C10" s="306"/>
      <c r="D10" s="306"/>
      <c r="E10" s="445"/>
      <c r="F10" s="306" t="s">
        <v>20</v>
      </c>
      <c r="G10" s="306" t="s">
        <v>133</v>
      </c>
      <c r="H10" s="306" t="s">
        <v>133</v>
      </c>
      <c r="I10" s="307" t="s">
        <v>133</v>
      </c>
      <c r="J10" s="307" t="s">
        <v>133</v>
      </c>
      <c r="K10" s="307" t="s">
        <v>133</v>
      </c>
      <c r="L10" s="307" t="s">
        <v>133</v>
      </c>
      <c r="M10" s="307" t="s">
        <v>133</v>
      </c>
      <c r="N10" s="306" t="s">
        <v>133</v>
      </c>
    </row>
    <row r="11" spans="2:14">
      <c r="B11" s="308"/>
      <c r="C11" s="309"/>
      <c r="D11" s="310"/>
      <c r="E11" s="310"/>
      <c r="F11" s="311"/>
      <c r="G11" s="312"/>
      <c r="H11" s="312"/>
      <c r="I11" s="313"/>
      <c r="J11" s="314"/>
      <c r="K11" s="315"/>
      <c r="L11" s="316"/>
      <c r="M11" s="313"/>
      <c r="N11" s="315"/>
    </row>
    <row r="12" spans="2:14">
      <c r="B12" s="317">
        <v>2</v>
      </c>
      <c r="C12" s="318" t="s">
        <v>24</v>
      </c>
      <c r="D12" s="319"/>
      <c r="E12" s="319"/>
      <c r="F12" s="320"/>
      <c r="G12" s="321"/>
      <c r="H12" s="321"/>
      <c r="I12" s="322"/>
      <c r="J12" s="323"/>
      <c r="K12" s="324"/>
      <c r="L12" s="325"/>
      <c r="M12" s="322"/>
      <c r="N12" s="324"/>
    </row>
    <row r="13" spans="2:14">
      <c r="B13" s="317"/>
      <c r="C13" s="326" t="s">
        <v>130</v>
      </c>
      <c r="D13" s="327"/>
      <c r="E13" s="328"/>
      <c r="F13" s="320"/>
      <c r="G13" s="321"/>
      <c r="H13" s="321"/>
      <c r="I13" s="322"/>
      <c r="J13" s="323"/>
      <c r="K13" s="324"/>
      <c r="L13" s="325"/>
      <c r="M13" s="322"/>
      <c r="N13" s="324"/>
    </row>
    <row r="14" spans="2:14">
      <c r="B14" s="329">
        <v>1</v>
      </c>
      <c r="C14" s="330"/>
      <c r="D14" s="331" t="s">
        <v>232</v>
      </c>
      <c r="E14" s="332"/>
      <c r="F14" s="333"/>
      <c r="G14" s="334">
        <v>1351</v>
      </c>
      <c r="H14" s="334">
        <v>934</v>
      </c>
      <c r="I14" s="334">
        <v>167</v>
      </c>
      <c r="J14" s="334">
        <v>295</v>
      </c>
      <c r="K14" s="334"/>
      <c r="L14" s="334"/>
      <c r="M14" s="334"/>
      <c r="N14" s="334"/>
    </row>
    <row r="15" spans="2:14">
      <c r="B15" s="329">
        <v>2</v>
      </c>
      <c r="C15" s="330"/>
      <c r="D15" s="331" t="s">
        <v>233</v>
      </c>
      <c r="E15" s="332"/>
      <c r="F15" s="333"/>
      <c r="G15" s="334">
        <v>1075</v>
      </c>
      <c r="H15" s="334">
        <v>2466</v>
      </c>
      <c r="I15" s="334">
        <v>618</v>
      </c>
      <c r="J15" s="334">
        <v>395</v>
      </c>
      <c r="K15" s="334"/>
      <c r="L15" s="334"/>
      <c r="M15" s="334"/>
      <c r="N15" s="334"/>
    </row>
    <row r="16" spans="2:14">
      <c r="B16" s="329">
        <v>3</v>
      </c>
      <c r="C16" s="330"/>
      <c r="D16" s="331" t="s">
        <v>234</v>
      </c>
      <c r="E16" s="332"/>
      <c r="F16" s="333"/>
      <c r="G16" s="334">
        <v>140</v>
      </c>
      <c r="H16" s="334">
        <v>564</v>
      </c>
      <c r="I16" s="334">
        <v>342</v>
      </c>
      <c r="J16" s="334"/>
      <c r="K16" s="334"/>
      <c r="L16" s="334"/>
      <c r="M16" s="334"/>
      <c r="N16" s="334"/>
    </row>
    <row r="17" spans="2:14">
      <c r="B17" s="329">
        <v>4</v>
      </c>
      <c r="C17" s="330"/>
      <c r="D17" s="331" t="s">
        <v>235</v>
      </c>
      <c r="E17" s="332"/>
      <c r="F17" s="333"/>
      <c r="G17" s="334">
        <v>1486</v>
      </c>
      <c r="H17" s="334">
        <v>1165</v>
      </c>
      <c r="I17" s="334">
        <v>492</v>
      </c>
      <c r="J17" s="334"/>
      <c r="K17" s="334"/>
      <c r="L17" s="334"/>
      <c r="M17" s="334"/>
      <c r="N17" s="334"/>
    </row>
    <row r="18" spans="2:14">
      <c r="B18" s="329">
        <v>5</v>
      </c>
      <c r="C18" s="330"/>
      <c r="D18" s="331" t="s">
        <v>236</v>
      </c>
      <c r="E18" s="332"/>
      <c r="F18" s="333"/>
      <c r="G18" s="334">
        <v>1326</v>
      </c>
      <c r="H18" s="334">
        <v>1798</v>
      </c>
      <c r="I18" s="334">
        <v>272</v>
      </c>
      <c r="J18" s="334"/>
      <c r="K18" s="334"/>
      <c r="L18" s="334"/>
      <c r="M18" s="334"/>
      <c r="N18" s="334"/>
    </row>
    <row r="19" spans="2:14">
      <c r="B19" s="329">
        <v>6</v>
      </c>
      <c r="C19" s="330"/>
      <c r="D19" s="333" t="s">
        <v>237</v>
      </c>
      <c r="E19" s="332"/>
      <c r="F19" s="333"/>
      <c r="G19" s="334">
        <v>249</v>
      </c>
      <c r="H19" s="334">
        <v>1235</v>
      </c>
      <c r="I19" s="334">
        <v>1114</v>
      </c>
      <c r="J19" s="334">
        <v>973</v>
      </c>
      <c r="K19" s="334"/>
      <c r="L19" s="334"/>
      <c r="M19" s="334"/>
      <c r="N19" s="334"/>
    </row>
    <row r="20" spans="2:14">
      <c r="B20" s="329">
        <v>7</v>
      </c>
      <c r="C20" s="330"/>
      <c r="D20" s="331" t="s">
        <v>238</v>
      </c>
      <c r="E20" s="332"/>
      <c r="F20" s="333"/>
      <c r="G20" s="334">
        <v>180</v>
      </c>
      <c r="H20" s="334">
        <v>727</v>
      </c>
      <c r="I20" s="334">
        <v>247</v>
      </c>
      <c r="J20" s="334"/>
      <c r="K20" s="334"/>
      <c r="L20" s="334"/>
      <c r="M20" s="334"/>
      <c r="N20" s="334"/>
    </row>
    <row r="21" spans="2:14">
      <c r="B21" s="329">
        <v>8</v>
      </c>
      <c r="C21" s="330"/>
      <c r="D21" s="331" t="s">
        <v>239</v>
      </c>
      <c r="E21" s="332"/>
      <c r="F21" s="333"/>
      <c r="G21" s="334">
        <v>1025</v>
      </c>
      <c r="H21" s="334">
        <v>3416</v>
      </c>
      <c r="I21" s="334">
        <v>230</v>
      </c>
      <c r="J21" s="334">
        <v>2589</v>
      </c>
      <c r="K21" s="334"/>
      <c r="L21" s="334"/>
      <c r="M21" s="334"/>
      <c r="N21" s="334"/>
    </row>
    <row r="22" spans="2:14">
      <c r="B22" s="329">
        <v>9</v>
      </c>
      <c r="C22" s="330"/>
      <c r="D22" s="331" t="s">
        <v>240</v>
      </c>
      <c r="E22" s="332"/>
      <c r="F22" s="333"/>
      <c r="G22" s="334">
        <v>345</v>
      </c>
      <c r="H22" s="334">
        <v>1621</v>
      </c>
      <c r="I22" s="334">
        <v>457</v>
      </c>
      <c r="J22" s="334">
        <v>175</v>
      </c>
      <c r="K22" s="334"/>
      <c r="L22" s="334"/>
      <c r="M22" s="334"/>
      <c r="N22" s="334"/>
    </row>
    <row r="23" spans="2:14">
      <c r="B23" s="329">
        <v>10</v>
      </c>
      <c r="C23" s="330"/>
      <c r="D23" s="331" t="s">
        <v>241</v>
      </c>
      <c r="E23" s="332"/>
      <c r="F23" s="333"/>
      <c r="G23" s="334">
        <v>842</v>
      </c>
      <c r="H23" s="334">
        <v>1265</v>
      </c>
      <c r="I23" s="334">
        <v>404</v>
      </c>
      <c r="J23" s="334">
        <v>389</v>
      </c>
      <c r="K23" s="334"/>
      <c r="L23" s="334"/>
      <c r="M23" s="334"/>
      <c r="N23" s="334"/>
    </row>
    <row r="24" spans="2:14">
      <c r="B24" s="329">
        <v>11</v>
      </c>
      <c r="C24" s="330"/>
      <c r="D24" s="331" t="s">
        <v>242</v>
      </c>
      <c r="E24" s="332"/>
      <c r="F24" s="333"/>
      <c r="G24" s="334">
        <v>51</v>
      </c>
      <c r="H24" s="334">
        <v>422</v>
      </c>
      <c r="I24" s="334">
        <v>1318</v>
      </c>
      <c r="J24" s="334">
        <v>900</v>
      </c>
      <c r="K24" s="334"/>
      <c r="L24" s="334"/>
      <c r="M24" s="334"/>
      <c r="N24" s="334"/>
    </row>
    <row r="25" spans="2:14">
      <c r="B25" s="329">
        <v>12</v>
      </c>
      <c r="C25" s="330"/>
      <c r="D25" s="331" t="s">
        <v>243</v>
      </c>
      <c r="E25" s="332"/>
      <c r="F25" s="333"/>
      <c r="G25" s="334"/>
      <c r="H25" s="334">
        <v>413</v>
      </c>
      <c r="I25" s="334">
        <v>377</v>
      </c>
      <c r="J25" s="334"/>
      <c r="K25" s="334"/>
      <c r="L25" s="334"/>
      <c r="M25" s="334"/>
      <c r="N25" s="334"/>
    </row>
    <row r="26" spans="2:14">
      <c r="B26" s="329">
        <v>13</v>
      </c>
      <c r="C26" s="330"/>
      <c r="D26" s="331" t="s">
        <v>244</v>
      </c>
      <c r="E26" s="332"/>
      <c r="F26" s="333"/>
      <c r="G26" s="334">
        <v>113</v>
      </c>
      <c r="H26" s="334">
        <v>135</v>
      </c>
      <c r="I26" s="334">
        <v>883</v>
      </c>
      <c r="J26" s="334">
        <v>1500</v>
      </c>
      <c r="K26" s="334">
        <v>758</v>
      </c>
      <c r="L26" s="334"/>
      <c r="M26" s="334"/>
      <c r="N26" s="334"/>
    </row>
    <row r="27" spans="2:14">
      <c r="B27" s="329">
        <v>14</v>
      </c>
      <c r="C27" s="330"/>
      <c r="D27" s="331" t="s">
        <v>245</v>
      </c>
      <c r="E27" s="332"/>
      <c r="F27" s="333"/>
      <c r="G27" s="334">
        <v>45</v>
      </c>
      <c r="H27" s="334">
        <v>64</v>
      </c>
      <c r="I27" s="334">
        <v>369</v>
      </c>
      <c r="J27" s="334"/>
      <c r="K27" s="334"/>
      <c r="L27" s="334"/>
      <c r="M27" s="334"/>
      <c r="N27" s="334"/>
    </row>
    <row r="28" spans="2:14">
      <c r="B28" s="329">
        <v>15</v>
      </c>
      <c r="C28" s="335"/>
      <c r="D28" s="331" t="s">
        <v>246</v>
      </c>
      <c r="E28" s="332"/>
      <c r="F28" s="333"/>
      <c r="G28" s="334">
        <v>538</v>
      </c>
      <c r="H28" s="334">
        <v>202</v>
      </c>
      <c r="I28" s="334"/>
      <c r="J28" s="334">
        <v>500</v>
      </c>
      <c r="K28" s="334"/>
      <c r="L28" s="334"/>
      <c r="M28" s="334"/>
      <c r="N28" s="334"/>
    </row>
    <row r="29" spans="2:14">
      <c r="B29" s="329">
        <v>16</v>
      </c>
      <c r="C29" s="330"/>
      <c r="D29" s="331" t="s">
        <v>139</v>
      </c>
      <c r="E29" s="332"/>
      <c r="F29" s="333"/>
      <c r="G29" s="334">
        <v>0</v>
      </c>
      <c r="H29" s="334">
        <v>0</v>
      </c>
      <c r="I29" s="334">
        <v>1046</v>
      </c>
      <c r="J29" s="334">
        <v>906</v>
      </c>
      <c r="K29" s="334"/>
      <c r="L29" s="334"/>
      <c r="M29" s="334"/>
      <c r="N29" s="334"/>
    </row>
    <row r="30" spans="2:14">
      <c r="B30" s="329">
        <v>17</v>
      </c>
      <c r="C30" s="335"/>
      <c r="D30" s="331" t="s">
        <v>136</v>
      </c>
      <c r="E30" s="332"/>
      <c r="F30" s="333"/>
      <c r="G30" s="334"/>
      <c r="H30" s="334"/>
      <c r="I30" s="334">
        <v>1500</v>
      </c>
      <c r="J30" s="334"/>
      <c r="K30" s="334">
        <v>1500</v>
      </c>
      <c r="L30" s="334"/>
      <c r="M30" s="334"/>
      <c r="N30" s="334"/>
    </row>
    <row r="31" spans="2:14">
      <c r="B31" s="329">
        <v>18</v>
      </c>
      <c r="C31" s="335"/>
      <c r="D31" s="331" t="s">
        <v>247</v>
      </c>
      <c r="E31" s="332"/>
      <c r="F31" s="333"/>
      <c r="G31" s="334"/>
      <c r="H31" s="334"/>
      <c r="I31" s="334"/>
      <c r="J31" s="334"/>
      <c r="K31" s="334">
        <v>655</v>
      </c>
      <c r="L31" s="334"/>
      <c r="M31" s="334"/>
      <c r="N31" s="334"/>
    </row>
    <row r="32" spans="2:14">
      <c r="B32" s="329">
        <v>19</v>
      </c>
      <c r="C32" s="335"/>
      <c r="D32" s="331" t="s">
        <v>248</v>
      </c>
      <c r="E32" s="332"/>
      <c r="F32" s="333"/>
      <c r="G32" s="334"/>
      <c r="H32" s="334"/>
      <c r="I32" s="334">
        <v>478</v>
      </c>
      <c r="J32" s="334"/>
      <c r="K32" s="334"/>
      <c r="L32" s="334"/>
      <c r="M32" s="334"/>
      <c r="N32" s="334"/>
    </row>
    <row r="33" spans="2:14">
      <c r="B33" s="329">
        <v>20</v>
      </c>
      <c r="C33" s="335"/>
      <c r="D33" s="331" t="s">
        <v>168</v>
      </c>
      <c r="E33" s="332"/>
      <c r="F33" s="333"/>
      <c r="G33" s="334"/>
      <c r="H33" s="334"/>
      <c r="I33" s="334">
        <v>600</v>
      </c>
      <c r="J33" s="334"/>
      <c r="K33" s="334">
        <v>1800</v>
      </c>
      <c r="L33" s="334">
        <v>1100</v>
      </c>
      <c r="M33" s="334">
        <v>200</v>
      </c>
      <c r="N33" s="334">
        <v>830</v>
      </c>
    </row>
    <row r="34" spans="2:14">
      <c r="B34" s="329">
        <v>21</v>
      </c>
      <c r="C34" s="335"/>
      <c r="D34" s="331" t="s">
        <v>249</v>
      </c>
      <c r="E34" s="332"/>
      <c r="F34" s="333"/>
      <c r="G34" s="334"/>
      <c r="H34" s="334"/>
      <c r="I34" s="334"/>
      <c r="J34" s="334"/>
      <c r="K34" s="334">
        <v>315</v>
      </c>
      <c r="L34" s="334"/>
      <c r="M34" s="334"/>
      <c r="N34" s="334"/>
    </row>
    <row r="35" spans="2:14">
      <c r="B35" s="329">
        <v>22</v>
      </c>
      <c r="C35" s="335"/>
      <c r="D35" s="331" t="s">
        <v>250</v>
      </c>
      <c r="E35" s="332"/>
      <c r="F35" s="333"/>
      <c r="G35" s="334"/>
      <c r="H35" s="334"/>
      <c r="I35" s="334">
        <v>300</v>
      </c>
      <c r="J35" s="334"/>
      <c r="K35" s="334">
        <v>1040</v>
      </c>
      <c r="L35" s="334">
        <v>600</v>
      </c>
      <c r="M35" s="334">
        <v>809</v>
      </c>
      <c r="N35" s="334"/>
    </row>
    <row r="36" spans="2:14" ht="15" customHeight="1">
      <c r="B36" s="329">
        <v>23</v>
      </c>
      <c r="C36" s="335"/>
      <c r="D36" s="331" t="s">
        <v>251</v>
      </c>
      <c r="E36" s="332"/>
      <c r="F36" s="333"/>
      <c r="G36" s="334"/>
      <c r="H36" s="334"/>
      <c r="I36" s="334">
        <v>130</v>
      </c>
      <c r="J36" s="334"/>
      <c r="K36" s="334">
        <v>250</v>
      </c>
      <c r="L36" s="334">
        <v>250</v>
      </c>
      <c r="M36" s="334">
        <v>1000</v>
      </c>
      <c r="N36" s="334">
        <v>617</v>
      </c>
    </row>
    <row r="37" spans="2:14">
      <c r="B37" s="329">
        <v>24</v>
      </c>
      <c r="C37" s="335"/>
      <c r="D37" s="331" t="s">
        <v>252</v>
      </c>
      <c r="E37" s="332"/>
      <c r="F37" s="333"/>
      <c r="G37" s="334"/>
      <c r="H37" s="334"/>
      <c r="I37" s="334">
        <v>150</v>
      </c>
      <c r="J37" s="334"/>
      <c r="K37" s="334">
        <v>1000</v>
      </c>
      <c r="L37" s="334">
        <v>320</v>
      </c>
      <c r="M37" s="334"/>
      <c r="N37" s="334"/>
    </row>
    <row r="38" spans="2:14">
      <c r="B38" s="329">
        <v>25</v>
      </c>
      <c r="C38" s="335"/>
      <c r="D38" s="331" t="s">
        <v>253</v>
      </c>
      <c r="E38" s="332"/>
      <c r="F38" s="333"/>
      <c r="G38" s="334"/>
      <c r="H38" s="334"/>
      <c r="I38" s="334">
        <v>20</v>
      </c>
      <c r="J38" s="334"/>
      <c r="K38" s="334">
        <v>150</v>
      </c>
      <c r="L38" s="334">
        <v>1000</v>
      </c>
      <c r="M38" s="334">
        <v>830</v>
      </c>
      <c r="N38" s="334"/>
    </row>
    <row r="39" spans="2:14">
      <c r="B39" s="329">
        <v>26</v>
      </c>
      <c r="C39" s="335"/>
      <c r="D39" s="331" t="s">
        <v>254</v>
      </c>
      <c r="E39" s="332"/>
      <c r="F39" s="333"/>
      <c r="G39" s="334">
        <v>16</v>
      </c>
      <c r="H39" s="334">
        <v>16</v>
      </c>
      <c r="I39" s="334">
        <v>411</v>
      </c>
      <c r="J39" s="334"/>
      <c r="K39" s="334"/>
      <c r="L39" s="334"/>
      <c r="M39" s="334"/>
      <c r="N39" s="334"/>
    </row>
    <row r="40" spans="2:14">
      <c r="B40" s="329">
        <v>27</v>
      </c>
      <c r="C40" s="335"/>
      <c r="D40" s="331" t="s">
        <v>255</v>
      </c>
      <c r="E40" s="332"/>
      <c r="F40" s="333"/>
      <c r="G40" s="334">
        <v>47</v>
      </c>
      <c r="H40" s="334">
        <v>256</v>
      </c>
      <c r="I40" s="334">
        <v>1247</v>
      </c>
      <c r="J40" s="334"/>
      <c r="K40" s="334">
        <v>2700</v>
      </c>
      <c r="L40" s="334">
        <v>540</v>
      </c>
      <c r="M40" s="334"/>
      <c r="N40" s="334"/>
    </row>
    <row r="41" spans="2:14">
      <c r="B41" s="329">
        <v>28</v>
      </c>
      <c r="C41" s="335"/>
      <c r="D41" s="331" t="s">
        <v>256</v>
      </c>
      <c r="E41" s="332"/>
      <c r="F41" s="333"/>
      <c r="G41" s="334"/>
      <c r="H41" s="334"/>
      <c r="I41" s="334">
        <v>100</v>
      </c>
      <c r="J41" s="334"/>
      <c r="K41" s="334">
        <v>200</v>
      </c>
      <c r="L41" s="334">
        <v>200</v>
      </c>
      <c r="M41" s="334"/>
      <c r="N41" s="334"/>
    </row>
    <row r="42" spans="2:14">
      <c r="B42" s="329">
        <v>29</v>
      </c>
      <c r="C42" s="335"/>
      <c r="D42" s="336" t="s">
        <v>257</v>
      </c>
      <c r="E42" s="337"/>
      <c r="F42" s="333"/>
      <c r="G42" s="334"/>
      <c r="H42" s="334"/>
      <c r="I42" s="334">
        <v>1477</v>
      </c>
      <c r="J42" s="334"/>
      <c r="K42" s="334"/>
      <c r="L42" s="334"/>
      <c r="M42" s="334"/>
      <c r="N42" s="334"/>
    </row>
    <row r="43" spans="2:14">
      <c r="B43" s="329">
        <v>30</v>
      </c>
      <c r="C43" s="335"/>
      <c r="D43" s="336" t="s">
        <v>258</v>
      </c>
      <c r="E43" s="332"/>
      <c r="F43" s="333"/>
      <c r="G43" s="334"/>
      <c r="H43" s="334">
        <v>69</v>
      </c>
      <c r="I43" s="334">
        <v>250</v>
      </c>
      <c r="J43" s="334"/>
      <c r="K43" s="334">
        <v>1000</v>
      </c>
      <c r="L43" s="334">
        <v>1000</v>
      </c>
      <c r="M43" s="334">
        <v>2392</v>
      </c>
      <c r="N43" s="334">
        <v>919</v>
      </c>
    </row>
    <row r="44" spans="2:14">
      <c r="B44" s="329">
        <v>31</v>
      </c>
      <c r="C44" s="335"/>
      <c r="D44" s="336" t="s">
        <v>259</v>
      </c>
      <c r="E44" s="332"/>
      <c r="F44" s="333"/>
      <c r="G44" s="334"/>
      <c r="H44" s="334">
        <v>18</v>
      </c>
      <c r="I44" s="334">
        <v>500</v>
      </c>
      <c r="J44" s="334"/>
      <c r="K44" s="334">
        <v>2000</v>
      </c>
      <c r="L44" s="334">
        <v>1280</v>
      </c>
      <c r="M44" s="334"/>
      <c r="N44" s="334"/>
    </row>
    <row r="45" spans="2:14">
      <c r="B45" s="329">
        <v>32</v>
      </c>
      <c r="C45" s="335"/>
      <c r="D45" s="336" t="s">
        <v>260</v>
      </c>
      <c r="E45" s="332"/>
      <c r="F45" s="333"/>
      <c r="G45" s="334"/>
      <c r="H45" s="334">
        <v>143</v>
      </c>
      <c r="I45" s="334">
        <v>300</v>
      </c>
      <c r="J45" s="334">
        <v>500</v>
      </c>
      <c r="K45" s="334">
        <v>4800</v>
      </c>
      <c r="L45" s="334">
        <v>10000</v>
      </c>
      <c r="M45" s="334">
        <v>5415</v>
      </c>
      <c r="N45" s="334"/>
    </row>
    <row r="46" spans="2:14">
      <c r="B46" s="329">
        <v>33</v>
      </c>
      <c r="C46" s="335"/>
      <c r="D46" s="338" t="s">
        <v>261</v>
      </c>
      <c r="E46" s="332"/>
      <c r="F46" s="333"/>
      <c r="G46" s="334"/>
      <c r="H46" s="334"/>
      <c r="I46" s="334">
        <f>1500+480</f>
        <v>1980</v>
      </c>
      <c r="J46" s="334"/>
      <c r="K46" s="334">
        <v>1729</v>
      </c>
      <c r="L46" s="334"/>
      <c r="M46" s="334"/>
      <c r="N46" s="334"/>
    </row>
    <row r="47" spans="2:14">
      <c r="B47" s="329">
        <v>34</v>
      </c>
      <c r="C47" s="339"/>
      <c r="D47" s="336" t="s">
        <v>262</v>
      </c>
      <c r="E47" s="332"/>
      <c r="F47" s="333"/>
      <c r="G47" s="334"/>
      <c r="H47" s="334">
        <v>15</v>
      </c>
      <c r="I47" s="334">
        <v>250</v>
      </c>
      <c r="J47" s="334"/>
      <c r="K47" s="334">
        <v>1024</v>
      </c>
      <c r="L47" s="334"/>
      <c r="M47" s="334"/>
      <c r="N47" s="334"/>
    </row>
    <row r="48" spans="2:14">
      <c r="B48" s="329">
        <v>35</v>
      </c>
      <c r="C48" s="339"/>
      <c r="D48" s="336" t="s">
        <v>263</v>
      </c>
      <c r="E48" s="332"/>
      <c r="F48" s="333"/>
      <c r="G48" s="334"/>
      <c r="H48" s="334"/>
      <c r="I48" s="334">
        <v>50</v>
      </c>
      <c r="J48" s="334"/>
      <c r="K48" s="334">
        <v>200</v>
      </c>
      <c r="L48" s="334">
        <v>350</v>
      </c>
      <c r="M48" s="334">
        <v>350</v>
      </c>
      <c r="N48" s="334"/>
    </row>
    <row r="49" spans="2:14" ht="26.25">
      <c r="B49" s="329">
        <v>36</v>
      </c>
      <c r="C49" s="339"/>
      <c r="D49" s="336" t="s">
        <v>264</v>
      </c>
      <c r="E49" s="332"/>
      <c r="F49" s="333"/>
      <c r="G49" s="334"/>
      <c r="H49" s="334"/>
      <c r="I49" s="334">
        <v>300</v>
      </c>
      <c r="J49" s="334"/>
      <c r="K49" s="334">
        <v>500</v>
      </c>
      <c r="L49" s="334"/>
      <c r="M49" s="334"/>
      <c r="N49" s="334"/>
    </row>
    <row r="50" spans="2:14" ht="26.25">
      <c r="B50" s="329">
        <v>37</v>
      </c>
      <c r="C50" s="339"/>
      <c r="D50" s="336" t="s">
        <v>265</v>
      </c>
      <c r="E50" s="332"/>
      <c r="F50" s="333"/>
      <c r="G50" s="334"/>
      <c r="H50" s="334"/>
      <c r="I50" s="334"/>
      <c r="J50" s="334"/>
      <c r="K50" s="334">
        <v>100</v>
      </c>
      <c r="L50" s="334">
        <v>200</v>
      </c>
      <c r="M50" s="334">
        <v>1000</v>
      </c>
      <c r="N50" s="334">
        <v>1000</v>
      </c>
    </row>
    <row r="51" spans="2:14">
      <c r="B51" s="329">
        <v>38</v>
      </c>
      <c r="C51" s="340"/>
      <c r="D51" s="332" t="s">
        <v>266</v>
      </c>
      <c r="E51" s="332"/>
      <c r="F51" s="333"/>
      <c r="G51" s="334">
        <v>5</v>
      </c>
      <c r="H51" s="334">
        <v>6042</v>
      </c>
      <c r="I51" s="334">
        <v>1183</v>
      </c>
      <c r="J51" s="334"/>
      <c r="K51" s="334"/>
      <c r="L51" s="334"/>
      <c r="M51" s="334"/>
      <c r="N51" s="334"/>
    </row>
    <row r="52" spans="2:14">
      <c r="B52" s="329">
        <v>39</v>
      </c>
      <c r="C52" s="340"/>
      <c r="D52" s="332" t="s">
        <v>267</v>
      </c>
      <c r="E52" s="332"/>
      <c r="F52" s="333"/>
      <c r="G52" s="334">
        <v>8</v>
      </c>
      <c r="H52" s="334">
        <v>489</v>
      </c>
      <c r="I52" s="334">
        <f>6673-500</f>
        <v>6173</v>
      </c>
      <c r="J52" s="334"/>
      <c r="K52" s="334">
        <v>500</v>
      </c>
      <c r="L52" s="334"/>
      <c r="M52" s="334"/>
      <c r="N52" s="334"/>
    </row>
    <row r="53" spans="2:14">
      <c r="B53" s="329">
        <v>40</v>
      </c>
      <c r="C53" s="340"/>
      <c r="D53" s="332" t="s">
        <v>268</v>
      </c>
      <c r="E53" s="332"/>
      <c r="F53" s="333"/>
      <c r="G53" s="334">
        <v>91</v>
      </c>
      <c r="H53" s="334">
        <v>5984</v>
      </c>
      <c r="I53" s="334">
        <v>255</v>
      </c>
      <c r="J53" s="334"/>
      <c r="K53" s="334"/>
      <c r="L53" s="334"/>
      <c r="M53" s="334"/>
      <c r="N53" s="334"/>
    </row>
    <row r="54" spans="2:14">
      <c r="B54" s="159">
        <v>41</v>
      </c>
      <c r="C54" s="341"/>
      <c r="D54" s="332" t="s">
        <v>269</v>
      </c>
      <c r="E54" s="332"/>
      <c r="F54" s="333"/>
      <c r="G54" s="334"/>
      <c r="H54" s="334">
        <v>3356</v>
      </c>
      <c r="I54" s="334">
        <v>463</v>
      </c>
      <c r="J54" s="334"/>
      <c r="K54" s="334"/>
      <c r="L54" s="334"/>
      <c r="M54" s="334"/>
      <c r="N54" s="334"/>
    </row>
    <row r="55" spans="2:14">
      <c r="B55" s="159">
        <v>42</v>
      </c>
      <c r="C55" s="341"/>
      <c r="D55" s="331" t="s">
        <v>270</v>
      </c>
      <c r="E55" s="332"/>
      <c r="F55" s="333"/>
      <c r="G55" s="334">
        <v>8</v>
      </c>
      <c r="H55" s="334">
        <v>3362</v>
      </c>
      <c r="I55" s="334">
        <v>901</v>
      </c>
      <c r="J55" s="334"/>
      <c r="K55" s="334"/>
      <c r="L55" s="334"/>
      <c r="M55" s="334"/>
      <c r="N55" s="334"/>
    </row>
    <row r="56" spans="2:14">
      <c r="B56" s="159">
        <v>43</v>
      </c>
      <c r="C56" s="341"/>
      <c r="D56" s="332" t="s">
        <v>271</v>
      </c>
      <c r="E56" s="332"/>
      <c r="F56" s="333"/>
      <c r="G56" s="334"/>
      <c r="H56" s="334">
        <v>705</v>
      </c>
      <c r="I56" s="334">
        <v>2562</v>
      </c>
      <c r="J56" s="334"/>
      <c r="K56" s="334"/>
      <c r="L56" s="334"/>
      <c r="M56" s="334"/>
      <c r="N56" s="334"/>
    </row>
    <row r="57" spans="2:14">
      <c r="B57" s="159">
        <v>44</v>
      </c>
      <c r="C57" s="341"/>
      <c r="D57" s="332" t="s">
        <v>272</v>
      </c>
      <c r="E57" s="332"/>
      <c r="F57" s="333"/>
      <c r="G57" s="334">
        <v>2</v>
      </c>
      <c r="H57" s="334">
        <v>2537</v>
      </c>
      <c r="I57" s="334">
        <v>999</v>
      </c>
      <c r="J57" s="334"/>
      <c r="K57" s="334"/>
      <c r="L57" s="334"/>
      <c r="M57" s="334"/>
      <c r="N57" s="334"/>
    </row>
    <row r="58" spans="2:14">
      <c r="B58" s="159">
        <v>45</v>
      </c>
      <c r="C58" s="341"/>
      <c r="D58" s="332" t="s">
        <v>273</v>
      </c>
      <c r="E58" s="332"/>
      <c r="F58" s="333"/>
      <c r="G58" s="334"/>
      <c r="H58" s="334">
        <v>3708</v>
      </c>
      <c r="I58" s="334">
        <v>1832</v>
      </c>
      <c r="J58" s="334"/>
      <c r="K58" s="334"/>
      <c r="L58" s="334"/>
      <c r="M58" s="334"/>
      <c r="N58" s="334"/>
    </row>
    <row r="59" spans="2:14">
      <c r="B59" s="159">
        <v>46</v>
      </c>
      <c r="C59" s="341"/>
      <c r="D59" s="332" t="s">
        <v>274</v>
      </c>
      <c r="E59" s="332"/>
      <c r="F59" s="333"/>
      <c r="G59" s="334"/>
      <c r="H59" s="334"/>
      <c r="I59" s="334">
        <v>349</v>
      </c>
      <c r="J59" s="334"/>
      <c r="K59" s="334"/>
      <c r="L59" s="334"/>
      <c r="M59" s="334"/>
      <c r="N59" s="334"/>
    </row>
    <row r="60" spans="2:14">
      <c r="B60" s="159">
        <v>47</v>
      </c>
      <c r="C60" s="341"/>
      <c r="D60" s="332" t="s">
        <v>275</v>
      </c>
      <c r="E60" s="332"/>
      <c r="F60" s="333"/>
      <c r="G60" s="334"/>
      <c r="H60" s="334">
        <v>500</v>
      </c>
      <c r="I60" s="334">
        <v>1375</v>
      </c>
      <c r="J60" s="334"/>
      <c r="K60" s="334"/>
      <c r="L60" s="334"/>
      <c r="M60" s="334"/>
      <c r="N60" s="334"/>
    </row>
    <row r="61" spans="2:14">
      <c r="B61" s="159">
        <v>48</v>
      </c>
      <c r="C61" s="341"/>
      <c r="D61" s="332" t="s">
        <v>276</v>
      </c>
      <c r="E61" s="332"/>
      <c r="F61" s="333"/>
      <c r="G61" s="334">
        <v>93</v>
      </c>
      <c r="H61" s="334">
        <v>3810</v>
      </c>
      <c r="I61" s="334">
        <v>4258</v>
      </c>
      <c r="J61" s="334"/>
      <c r="K61" s="334"/>
      <c r="L61" s="334"/>
      <c r="M61" s="334"/>
      <c r="N61" s="334"/>
    </row>
    <row r="62" spans="2:14">
      <c r="B62" s="159">
        <v>49</v>
      </c>
      <c r="C62" s="341"/>
      <c r="D62" s="331" t="s">
        <v>277</v>
      </c>
      <c r="E62" s="332"/>
      <c r="F62" s="333"/>
      <c r="G62" s="334">
        <v>9976</v>
      </c>
      <c r="H62" s="334">
        <v>14426</v>
      </c>
      <c r="I62" s="334">
        <v>1500</v>
      </c>
      <c r="J62" s="334"/>
      <c r="K62" s="334"/>
      <c r="L62" s="334"/>
      <c r="M62" s="334"/>
      <c r="N62" s="334"/>
    </row>
    <row r="63" spans="2:14">
      <c r="B63" s="159">
        <v>50</v>
      </c>
      <c r="C63" s="341"/>
      <c r="D63" s="331" t="s">
        <v>278</v>
      </c>
      <c r="E63" s="332"/>
      <c r="F63" s="333"/>
      <c r="G63" s="334">
        <v>56</v>
      </c>
      <c r="H63" s="334">
        <v>515</v>
      </c>
      <c r="I63" s="334">
        <v>143</v>
      </c>
      <c r="J63" s="334"/>
      <c r="K63" s="334"/>
      <c r="L63" s="334"/>
      <c r="M63" s="334"/>
      <c r="N63" s="334"/>
    </row>
    <row r="64" spans="2:14">
      <c r="B64" s="159">
        <v>51</v>
      </c>
      <c r="C64" s="341"/>
      <c r="D64" s="331" t="s">
        <v>279</v>
      </c>
      <c r="E64" s="332"/>
      <c r="F64" s="333"/>
      <c r="G64" s="334">
        <v>0</v>
      </c>
      <c r="H64" s="334">
        <v>210</v>
      </c>
      <c r="I64" s="334">
        <v>240</v>
      </c>
      <c r="J64" s="334">
        <v>760</v>
      </c>
      <c r="K64" s="334">
        <v>1500</v>
      </c>
      <c r="L64" s="334">
        <v>1050</v>
      </c>
      <c r="M64" s="334"/>
      <c r="N64" s="334"/>
    </row>
    <row r="65" spans="2:15">
      <c r="B65" s="159">
        <v>52</v>
      </c>
      <c r="C65" s="341"/>
      <c r="D65" s="331" t="s">
        <v>280</v>
      </c>
      <c r="E65" s="332"/>
      <c r="F65" s="333"/>
      <c r="G65" s="334">
        <v>100</v>
      </c>
      <c r="H65" s="334">
        <v>967</v>
      </c>
      <c r="I65" s="334">
        <v>450</v>
      </c>
      <c r="J65" s="334">
        <v>0</v>
      </c>
      <c r="K65" s="334">
        <v>1000</v>
      </c>
      <c r="L65" s="334">
        <v>300</v>
      </c>
      <c r="M65" s="334"/>
      <c r="N65" s="334"/>
    </row>
    <row r="66" spans="2:15">
      <c r="B66" s="159">
        <v>53</v>
      </c>
      <c r="C66" s="341"/>
      <c r="D66" s="331" t="s">
        <v>281</v>
      </c>
      <c r="E66" s="332"/>
      <c r="F66" s="333"/>
      <c r="G66" s="334">
        <v>11858</v>
      </c>
      <c r="H66" s="334">
        <v>5847</v>
      </c>
      <c r="I66" s="334">
        <v>2900</v>
      </c>
      <c r="J66" s="334">
        <v>2000</v>
      </c>
      <c r="K66" s="334">
        <v>3000</v>
      </c>
      <c r="L66" s="334">
        <v>5000</v>
      </c>
      <c r="M66" s="334">
        <v>5000</v>
      </c>
      <c r="N66" s="334">
        <v>5000</v>
      </c>
    </row>
    <row r="67" spans="2:15" ht="15.75" thickBot="1">
      <c r="B67" s="159">
        <v>54</v>
      </c>
      <c r="C67" s="342"/>
      <c r="D67" s="343"/>
      <c r="E67" s="344"/>
      <c r="F67" s="344"/>
      <c r="G67" s="345"/>
      <c r="H67" s="345"/>
      <c r="I67" s="345"/>
      <c r="J67" s="345"/>
      <c r="K67" s="345"/>
      <c r="L67" s="345"/>
      <c r="M67" s="346"/>
      <c r="N67" s="346"/>
    </row>
    <row r="68" spans="2:15" s="351" customFormat="1" ht="15.75" thickBot="1">
      <c r="B68" s="347">
        <v>55</v>
      </c>
      <c r="C68" s="348"/>
      <c r="D68" s="349" t="s">
        <v>230</v>
      </c>
      <c r="E68" s="350"/>
      <c r="F68" s="350"/>
      <c r="G68" s="350">
        <f t="shared" ref="G68:N68" si="0">SUM(G14:G67)</f>
        <v>31026</v>
      </c>
      <c r="H68" s="350">
        <f t="shared" si="0"/>
        <v>69402</v>
      </c>
      <c r="I68" s="350">
        <f t="shared" si="0"/>
        <v>43962</v>
      </c>
      <c r="J68" s="350">
        <f t="shared" si="0"/>
        <v>11882</v>
      </c>
      <c r="K68" s="350">
        <f t="shared" si="0"/>
        <v>27721</v>
      </c>
      <c r="L68" s="350">
        <f t="shared" si="0"/>
        <v>23190</v>
      </c>
      <c r="M68" s="350">
        <f t="shared" si="0"/>
        <v>16996</v>
      </c>
      <c r="N68" s="350">
        <f t="shared" si="0"/>
        <v>8366</v>
      </c>
      <c r="O68" s="298"/>
    </row>
    <row r="69" spans="2:15">
      <c r="D69" s="352"/>
      <c r="E69" s="353"/>
      <c r="F69" s="353"/>
      <c r="G69" s="353"/>
      <c r="H69" s="353"/>
      <c r="I69" s="353"/>
      <c r="J69" s="353"/>
      <c r="K69" s="353"/>
      <c r="L69" s="353"/>
      <c r="M69" s="353"/>
      <c r="N69" s="353"/>
      <c r="O69" s="354"/>
    </row>
    <row r="70" spans="2:15">
      <c r="D70" s="354"/>
      <c r="O70" s="354"/>
    </row>
    <row r="71" spans="2:15">
      <c r="D71" s="354"/>
      <c r="O71" s="354"/>
    </row>
    <row r="72" spans="2:15">
      <c r="D72" s="354"/>
      <c r="O72" s="354"/>
    </row>
    <row r="73" spans="2:15">
      <c r="D73" s="354"/>
      <c r="G73" s="367"/>
      <c r="O73" s="354"/>
    </row>
    <row r="74" spans="2:15">
      <c r="D74" s="354"/>
      <c r="O74" s="354"/>
    </row>
    <row r="75" spans="2:15">
      <c r="D75" s="354"/>
      <c r="O75" s="354"/>
    </row>
    <row r="76" spans="2:15">
      <c r="D76" s="354"/>
      <c r="O76" s="354"/>
    </row>
    <row r="77" spans="2:15">
      <c r="D77" s="354"/>
      <c r="O77" s="354"/>
    </row>
    <row r="78" spans="2:15">
      <c r="D78" s="354"/>
      <c r="O78" s="354"/>
    </row>
    <row r="79" spans="2:15">
      <c r="D79" s="354"/>
      <c r="O79" s="354"/>
    </row>
    <row r="80" spans="2:15">
      <c r="D80" s="354"/>
      <c r="O80" s="354"/>
    </row>
    <row r="81" spans="4:15">
      <c r="D81" s="354"/>
      <c r="O81" s="354"/>
    </row>
    <row r="82" spans="4:15">
      <c r="D82" s="354"/>
      <c r="O82" s="354"/>
    </row>
    <row r="83" spans="4:15">
      <c r="D83" s="354"/>
      <c r="O83" s="354"/>
    </row>
    <row r="84" spans="4:15">
      <c r="D84" s="354"/>
      <c r="O84" s="354"/>
    </row>
    <row r="85" spans="4:15">
      <c r="D85" s="354"/>
      <c r="O85" s="354"/>
    </row>
    <row r="86" spans="4:15">
      <c r="D86" s="354"/>
      <c r="O86" s="354"/>
    </row>
    <row r="87" spans="4:15">
      <c r="D87" s="354"/>
      <c r="O87" s="354"/>
    </row>
    <row r="88" spans="4:15">
      <c r="D88" s="354"/>
      <c r="O88" s="354"/>
    </row>
    <row r="89" spans="4:15">
      <c r="D89" s="354"/>
      <c r="O89" s="354"/>
    </row>
    <row r="90" spans="4:15">
      <c r="D90" s="354"/>
      <c r="O90" s="354"/>
    </row>
    <row r="91" spans="4:15">
      <c r="D91" s="354"/>
      <c r="O91" s="354"/>
    </row>
    <row r="92" spans="4:15">
      <c r="D92" s="354"/>
      <c r="O92" s="354"/>
    </row>
    <row r="93" spans="4:15">
      <c r="D93" s="354"/>
      <c r="O93" s="354"/>
    </row>
    <row r="94" spans="4:15">
      <c r="D94" s="354"/>
      <c r="O94" s="354"/>
    </row>
    <row r="95" spans="4:15">
      <c r="D95" s="354"/>
      <c r="O95" s="354"/>
    </row>
    <row r="96" spans="4:15">
      <c r="D96" s="354"/>
      <c r="O96" s="354"/>
    </row>
    <row r="97" spans="4:15">
      <c r="D97" s="354"/>
      <c r="O97" s="354"/>
    </row>
    <row r="98" spans="4:15">
      <c r="D98" s="354"/>
      <c r="O98" s="354"/>
    </row>
    <row r="99" spans="4:15">
      <c r="D99" s="354"/>
      <c r="O99" s="354"/>
    </row>
    <row r="100" spans="4:15">
      <c r="D100" s="354"/>
      <c r="O100" s="354"/>
    </row>
    <row r="101" spans="4:15">
      <c r="D101" s="354"/>
      <c r="O101" s="354"/>
    </row>
    <row r="102" spans="4:15">
      <c r="D102" s="354"/>
      <c r="O102" s="354"/>
    </row>
    <row r="103" spans="4:15">
      <c r="D103" s="354"/>
      <c r="O103" s="354"/>
    </row>
    <row r="104" spans="4:15">
      <c r="D104" s="354"/>
      <c r="O104" s="354"/>
    </row>
    <row r="105" spans="4:15">
      <c r="D105" s="354"/>
      <c r="O105" s="354"/>
    </row>
    <row r="106" spans="4:15">
      <c r="D106" s="354"/>
      <c r="O106" s="354"/>
    </row>
    <row r="107" spans="4:15">
      <c r="D107" s="354"/>
      <c r="O107" s="354"/>
    </row>
    <row r="108" spans="4:15">
      <c r="D108" s="354"/>
      <c r="O108" s="354"/>
    </row>
    <row r="109" spans="4:15">
      <c r="D109" s="354"/>
      <c r="O109" s="354"/>
    </row>
    <row r="110" spans="4:15">
      <c r="D110" s="354"/>
      <c r="O110" s="354"/>
    </row>
    <row r="111" spans="4:15">
      <c r="D111" s="354"/>
      <c r="O111" s="354"/>
    </row>
    <row r="112" spans="4:15">
      <c r="D112" s="354"/>
      <c r="O112" s="354"/>
    </row>
    <row r="113" spans="4:15">
      <c r="D113" s="354"/>
      <c r="O113" s="354"/>
    </row>
    <row r="114" spans="4:15">
      <c r="D114" s="354"/>
      <c r="O114" s="354"/>
    </row>
    <row r="115" spans="4:15">
      <c r="D115" s="354"/>
      <c r="O115" s="354"/>
    </row>
    <row r="116" spans="4:15">
      <c r="O116" s="354"/>
    </row>
    <row r="117" spans="4:15">
      <c r="O117" s="354"/>
    </row>
  </sheetData>
  <mergeCells count="7">
    <mergeCell ref="E8:E10"/>
    <mergeCell ref="F8:F9"/>
    <mergeCell ref="B5:N5"/>
    <mergeCell ref="B6:C7"/>
    <mergeCell ref="D6:J7"/>
    <mergeCell ref="K7:L7"/>
    <mergeCell ref="M7:N7"/>
  </mergeCells>
  <pageMargins left="7.874015748031496E-2" right="7.874015748031496E-2" top="0.78740157480314965" bottom="0.78740157480314965" header="0.31496062992125984" footer="0.31496062992125984"/>
  <pageSetup paperSize="9" scale="80" fitToHeight="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4"/>
  <sheetViews>
    <sheetView view="pageLayout" topLeftCell="D1" zoomScaleNormal="100" workbookViewId="0">
      <selection activeCell="C40" activeCellId="1" sqref="B26 C40"/>
    </sheetView>
  </sheetViews>
  <sheetFormatPr baseColWidth="10" defaultColWidth="5" defaultRowHeight="12.75"/>
  <cols>
    <col min="1" max="1" width="21.28515625" customWidth="1"/>
    <col min="2" max="2" width="30.7109375" customWidth="1"/>
    <col min="3" max="3" width="11.28515625" customWidth="1"/>
    <col min="4" max="4" width="30.7109375" customWidth="1"/>
    <col min="5" max="5" width="22.5703125" customWidth="1"/>
    <col min="6" max="13" width="12.7109375" customWidth="1"/>
  </cols>
  <sheetData>
    <row r="1" spans="1:13" ht="9" customHeight="1">
      <c r="A1" s="448" t="s">
        <v>93</v>
      </c>
      <c r="B1" s="449"/>
      <c r="C1" s="449"/>
      <c r="D1" s="449"/>
      <c r="E1" s="449"/>
      <c r="F1" s="449"/>
      <c r="G1" s="449"/>
      <c r="H1" s="449"/>
      <c r="I1" s="449"/>
      <c r="J1" s="449"/>
      <c r="K1" s="449"/>
      <c r="L1" s="449"/>
      <c r="M1" s="450"/>
    </row>
    <row r="2" spans="1:13" ht="14.25" customHeight="1">
      <c r="A2" s="451"/>
      <c r="B2" s="452"/>
      <c r="C2" s="452"/>
      <c r="D2" s="452"/>
      <c r="E2" s="452"/>
      <c r="F2" s="452"/>
      <c r="G2" s="452"/>
      <c r="H2" s="452"/>
      <c r="I2" s="452"/>
      <c r="J2" s="452"/>
      <c r="K2" s="452"/>
      <c r="L2" s="452"/>
      <c r="M2" s="453"/>
    </row>
    <row r="3" spans="1:13" ht="15.75">
      <c r="A3" s="146" t="s">
        <v>50</v>
      </c>
      <c r="B3" s="454" t="s">
        <v>124</v>
      </c>
      <c r="C3" s="454"/>
      <c r="D3" s="454"/>
      <c r="E3" s="455"/>
      <c r="F3" s="447" t="s">
        <v>61</v>
      </c>
      <c r="G3" s="447"/>
      <c r="H3" s="447"/>
      <c r="I3" s="447"/>
      <c r="J3" s="447"/>
      <c r="K3" s="447"/>
      <c r="L3" s="447"/>
      <c r="M3" s="410"/>
    </row>
    <row r="4" spans="1:13">
      <c r="A4" s="456" t="s">
        <v>84</v>
      </c>
      <c r="B4" s="456" t="s">
        <v>85</v>
      </c>
      <c r="C4" s="456" t="s">
        <v>62</v>
      </c>
      <c r="D4" s="456" t="s">
        <v>63</v>
      </c>
      <c r="E4" s="456" t="s">
        <v>64</v>
      </c>
      <c r="F4" s="85" t="s">
        <v>79</v>
      </c>
      <c r="G4" s="85" t="s">
        <v>102</v>
      </c>
      <c r="H4" s="85" t="s">
        <v>80</v>
      </c>
      <c r="I4" s="85" t="s">
        <v>83</v>
      </c>
      <c r="J4" s="85" t="s">
        <v>83</v>
      </c>
      <c r="K4" s="85" t="s">
        <v>83</v>
      </c>
      <c r="L4" s="85" t="s">
        <v>83</v>
      </c>
      <c r="M4" s="85" t="s">
        <v>83</v>
      </c>
    </row>
    <row r="5" spans="1:13">
      <c r="A5" s="457"/>
      <c r="B5" s="457"/>
      <c r="C5" s="457"/>
      <c r="D5" s="457"/>
      <c r="E5" s="457"/>
      <c r="F5" s="154">
        <v>2015</v>
      </c>
      <c r="G5" s="154">
        <v>2016</v>
      </c>
      <c r="H5" s="154">
        <v>2017</v>
      </c>
      <c r="I5" s="154">
        <v>2017</v>
      </c>
      <c r="J5" s="155">
        <v>2018</v>
      </c>
      <c r="K5" s="155">
        <v>2019</v>
      </c>
      <c r="L5" s="155">
        <v>2020</v>
      </c>
      <c r="M5" s="155">
        <v>2012</v>
      </c>
    </row>
    <row r="6" spans="1:13">
      <c r="A6" s="152" t="s">
        <v>103</v>
      </c>
      <c r="B6" s="152" t="s">
        <v>104</v>
      </c>
      <c r="C6" s="86">
        <v>1</v>
      </c>
      <c r="D6" s="152" t="s">
        <v>105</v>
      </c>
      <c r="E6" s="152" t="s">
        <v>106</v>
      </c>
      <c r="F6" s="156">
        <v>1558</v>
      </c>
      <c r="G6" s="156">
        <v>2162</v>
      </c>
      <c r="H6" s="156">
        <v>2135</v>
      </c>
      <c r="I6" s="156">
        <v>1696</v>
      </c>
      <c r="J6" s="156">
        <v>2135</v>
      </c>
      <c r="K6" s="156">
        <v>2135</v>
      </c>
      <c r="L6" s="156">
        <v>2135</v>
      </c>
      <c r="M6" s="156">
        <v>2135</v>
      </c>
    </row>
    <row r="7" spans="1:13">
      <c r="A7" s="61"/>
      <c r="B7" s="62"/>
      <c r="C7" s="87">
        <v>1</v>
      </c>
      <c r="D7" s="62" t="s">
        <v>107</v>
      </c>
      <c r="E7" s="62" t="s">
        <v>120</v>
      </c>
      <c r="F7" s="157">
        <v>1016</v>
      </c>
      <c r="G7" s="157">
        <v>1119</v>
      </c>
      <c r="H7" s="157">
        <v>1119</v>
      </c>
      <c r="I7" s="157">
        <v>1119</v>
      </c>
      <c r="J7" s="157">
        <v>1119</v>
      </c>
      <c r="K7" s="157">
        <v>1119</v>
      </c>
      <c r="L7" s="157">
        <v>1119</v>
      </c>
      <c r="M7" s="157">
        <v>1119</v>
      </c>
    </row>
    <row r="8" spans="1:13">
      <c r="A8" s="61"/>
      <c r="B8" s="61"/>
      <c r="C8" s="87">
        <v>1</v>
      </c>
      <c r="D8" s="62" t="s">
        <v>108</v>
      </c>
      <c r="E8" s="62" t="s">
        <v>109</v>
      </c>
      <c r="F8" s="157">
        <v>426</v>
      </c>
      <c r="G8" s="157">
        <v>429</v>
      </c>
      <c r="H8" s="157">
        <v>445</v>
      </c>
      <c r="I8" s="157">
        <v>445</v>
      </c>
      <c r="J8" s="157">
        <v>450</v>
      </c>
      <c r="K8" s="157">
        <v>470</v>
      </c>
      <c r="L8" s="157">
        <v>470</v>
      </c>
      <c r="M8" s="157">
        <v>470</v>
      </c>
    </row>
    <row r="9" spans="1:13">
      <c r="A9" s="61"/>
      <c r="B9" s="61"/>
      <c r="C9" s="87">
        <v>1</v>
      </c>
      <c r="D9" s="62" t="s">
        <v>110</v>
      </c>
      <c r="E9" s="62" t="s">
        <v>119</v>
      </c>
      <c r="F9" s="157">
        <v>714</v>
      </c>
      <c r="G9" s="157">
        <v>638</v>
      </c>
      <c r="H9" s="157">
        <v>684</v>
      </c>
      <c r="I9" s="157">
        <v>719</v>
      </c>
      <c r="J9" s="157">
        <v>684</v>
      </c>
      <c r="K9" s="157">
        <v>684</v>
      </c>
      <c r="L9" s="157">
        <v>684</v>
      </c>
      <c r="M9" s="157">
        <v>684</v>
      </c>
    </row>
    <row r="10" spans="1:13">
      <c r="A10" s="62"/>
      <c r="B10" s="62"/>
      <c r="C10" s="87">
        <v>1</v>
      </c>
      <c r="D10" s="62" t="s">
        <v>111</v>
      </c>
      <c r="E10" s="62" t="s">
        <v>112</v>
      </c>
      <c r="F10" s="157">
        <v>1811</v>
      </c>
      <c r="G10" s="157">
        <f>791+790+307</f>
        <v>1888</v>
      </c>
      <c r="H10" s="157">
        <v>1957</v>
      </c>
      <c r="I10" s="157">
        <v>1811</v>
      </c>
      <c r="J10" s="157">
        <v>1957</v>
      </c>
      <c r="K10" s="157">
        <v>1957</v>
      </c>
      <c r="L10" s="157">
        <v>1957</v>
      </c>
      <c r="M10" s="157">
        <v>1957</v>
      </c>
    </row>
    <row r="11" spans="1:13">
      <c r="A11" s="61"/>
      <c r="B11" s="61"/>
      <c r="C11" s="87">
        <v>1</v>
      </c>
      <c r="D11" s="62" t="s">
        <v>113</v>
      </c>
      <c r="E11" s="62" t="s">
        <v>114</v>
      </c>
      <c r="F11" s="157">
        <f>1442+183</f>
        <v>1625</v>
      </c>
      <c r="G11" s="157">
        <f>1488+34+105+24</f>
        <v>1651</v>
      </c>
      <c r="H11" s="157">
        <v>1550</v>
      </c>
      <c r="I11" s="157">
        <v>1604</v>
      </c>
      <c r="J11" s="157">
        <v>1550</v>
      </c>
      <c r="K11" s="157">
        <v>1550</v>
      </c>
      <c r="L11" s="157">
        <v>1550</v>
      </c>
      <c r="M11" s="157">
        <v>1550</v>
      </c>
    </row>
    <row r="12" spans="1:13">
      <c r="A12" s="61"/>
      <c r="B12" s="61"/>
      <c r="C12" s="87">
        <v>1</v>
      </c>
      <c r="D12" s="62" t="s">
        <v>115</v>
      </c>
      <c r="E12" s="62" t="s">
        <v>116</v>
      </c>
      <c r="F12" s="157">
        <v>1344</v>
      </c>
      <c r="G12" s="157">
        <v>1049</v>
      </c>
      <c r="H12" s="157">
        <v>1196</v>
      </c>
      <c r="I12" s="157">
        <v>1413</v>
      </c>
      <c r="J12" s="157">
        <v>1260</v>
      </c>
      <c r="K12" s="157">
        <v>1460</v>
      </c>
      <c r="L12" s="157">
        <v>1460</v>
      </c>
      <c r="M12" s="157">
        <v>1460</v>
      </c>
    </row>
    <row r="13" spans="1:13">
      <c r="A13" s="61"/>
      <c r="B13" s="61"/>
      <c r="C13" s="87">
        <v>1</v>
      </c>
      <c r="D13" s="62" t="s">
        <v>117</v>
      </c>
      <c r="E13" s="62" t="s">
        <v>118</v>
      </c>
      <c r="F13" s="157">
        <v>2593</v>
      </c>
      <c r="G13" s="157">
        <v>1280</v>
      </c>
      <c r="H13" s="157">
        <v>1931</v>
      </c>
      <c r="I13" s="157">
        <v>1519</v>
      </c>
      <c r="J13" s="157">
        <v>1725</v>
      </c>
      <c r="K13" s="157">
        <v>1521</v>
      </c>
      <c r="L13" s="157">
        <v>1461</v>
      </c>
      <c r="M13" s="157">
        <v>1461</v>
      </c>
    </row>
    <row r="14" spans="1:13">
      <c r="A14" s="61"/>
      <c r="B14" s="61"/>
      <c r="C14" s="87"/>
      <c r="D14" s="62"/>
      <c r="E14" s="62"/>
      <c r="F14" s="157"/>
      <c r="G14" s="157"/>
      <c r="H14" s="157"/>
      <c r="I14" s="157"/>
      <c r="J14" s="157"/>
      <c r="K14" s="157"/>
      <c r="L14" s="157"/>
      <c r="M14" s="157"/>
    </row>
    <row r="15" spans="1:13">
      <c r="A15" s="61"/>
      <c r="B15" s="61"/>
      <c r="C15" s="87"/>
      <c r="D15" s="62"/>
      <c r="E15" s="62"/>
      <c r="F15" s="158"/>
      <c r="G15" s="158"/>
      <c r="H15" s="158"/>
      <c r="I15" s="158"/>
      <c r="J15" s="158"/>
      <c r="K15" s="158"/>
      <c r="L15" s="158"/>
      <c r="M15" s="158"/>
    </row>
    <row r="16" spans="1:13">
      <c r="A16" s="61"/>
      <c r="B16" s="61"/>
      <c r="C16" s="61"/>
      <c r="D16" s="62"/>
      <c r="E16" s="62"/>
      <c r="F16" s="158"/>
      <c r="G16" s="158"/>
      <c r="H16" s="158"/>
      <c r="I16" s="158"/>
      <c r="J16" s="158"/>
      <c r="K16" s="158"/>
      <c r="L16" s="158"/>
      <c r="M16" s="158"/>
    </row>
    <row r="17" spans="1:13">
      <c r="A17" s="61"/>
      <c r="B17" s="61"/>
      <c r="C17" s="61"/>
      <c r="D17" s="61"/>
      <c r="E17" s="61"/>
      <c r="F17" s="92"/>
      <c r="G17" s="92"/>
      <c r="H17" s="92"/>
      <c r="I17" s="92"/>
      <c r="J17" s="92"/>
      <c r="K17" s="92"/>
      <c r="L17" s="92"/>
      <c r="M17" s="92"/>
    </row>
    <row r="18" spans="1:13">
      <c r="A18" s="61"/>
      <c r="B18" s="61"/>
      <c r="C18" s="61"/>
      <c r="D18" s="61"/>
      <c r="E18" s="61"/>
      <c r="F18" s="90"/>
      <c r="G18" s="92"/>
      <c r="H18" s="88"/>
      <c r="I18" s="88"/>
      <c r="J18" s="88"/>
      <c r="K18" s="88"/>
      <c r="L18" s="88"/>
      <c r="M18" s="88"/>
    </row>
    <row r="19" spans="1:13">
      <c r="A19" s="61"/>
      <c r="B19" s="61"/>
      <c r="C19" s="61"/>
      <c r="D19" s="61"/>
      <c r="E19" s="61"/>
      <c r="F19" s="90"/>
      <c r="G19" s="92"/>
      <c r="H19" s="88"/>
      <c r="I19" s="88"/>
      <c r="J19" s="88"/>
      <c r="K19" s="88"/>
      <c r="L19" s="88"/>
      <c r="M19" s="88"/>
    </row>
    <row r="20" spans="1:13" s="58" customFormat="1">
      <c r="A20" s="61"/>
      <c r="B20" s="61"/>
      <c r="C20" s="61"/>
      <c r="D20" s="61"/>
      <c r="E20" s="61"/>
      <c r="F20" s="90"/>
      <c r="G20" s="92"/>
      <c r="H20" s="88"/>
      <c r="I20" s="88"/>
      <c r="J20" s="88"/>
      <c r="K20" s="88"/>
      <c r="L20" s="88"/>
      <c r="M20" s="88"/>
    </row>
    <row r="21" spans="1:13" s="58" customFormat="1">
      <c r="A21" s="61"/>
      <c r="B21" s="61"/>
      <c r="C21" s="61"/>
      <c r="D21" s="61"/>
      <c r="E21" s="61"/>
      <c r="F21" s="90"/>
      <c r="G21" s="92"/>
      <c r="H21" s="88"/>
      <c r="I21" s="88"/>
      <c r="J21" s="88"/>
      <c r="K21" s="88"/>
      <c r="L21" s="88"/>
      <c r="M21" s="88"/>
    </row>
    <row r="22" spans="1:13" s="58" customFormat="1">
      <c r="A22" s="61"/>
      <c r="B22" s="61"/>
      <c r="C22" s="61"/>
      <c r="D22" s="61"/>
      <c r="E22" s="61"/>
      <c r="F22" s="90"/>
      <c r="G22" s="92"/>
      <c r="H22" s="88"/>
      <c r="I22" s="88"/>
      <c r="J22" s="88"/>
      <c r="K22" s="88"/>
      <c r="L22" s="88"/>
      <c r="M22" s="88"/>
    </row>
    <row r="23" spans="1:13" s="58" customFormat="1">
      <c r="A23" s="61"/>
      <c r="B23" s="61"/>
      <c r="C23" s="61"/>
      <c r="D23" s="61"/>
      <c r="E23" s="61"/>
      <c r="F23" s="90"/>
      <c r="G23" s="92"/>
      <c r="H23" s="88"/>
      <c r="I23" s="88"/>
      <c r="J23" s="88"/>
      <c r="K23" s="88"/>
      <c r="L23" s="88"/>
      <c r="M23" s="88"/>
    </row>
    <row r="24" spans="1:13" s="58" customFormat="1">
      <c r="A24" s="61"/>
      <c r="B24" s="61"/>
      <c r="C24" s="61"/>
      <c r="D24" s="61"/>
      <c r="E24" s="61"/>
      <c r="F24" s="90"/>
      <c r="G24" s="92"/>
      <c r="H24" s="88"/>
      <c r="I24" s="88"/>
      <c r="J24" s="88"/>
      <c r="K24" s="88"/>
      <c r="L24" s="88"/>
      <c r="M24" s="88"/>
    </row>
    <row r="25" spans="1:13" s="58" customFormat="1">
      <c r="A25" s="61"/>
      <c r="B25" s="61"/>
      <c r="C25" s="61"/>
      <c r="D25" s="61"/>
      <c r="E25" s="61"/>
      <c r="F25" s="90"/>
      <c r="G25" s="92"/>
      <c r="H25" s="88"/>
      <c r="I25" s="88"/>
      <c r="J25" s="88"/>
      <c r="K25" s="88"/>
      <c r="L25" s="88"/>
      <c r="M25" s="88"/>
    </row>
    <row r="26" spans="1:13" s="58" customFormat="1">
      <c r="A26" s="61"/>
      <c r="B26" s="61"/>
      <c r="C26" s="61"/>
      <c r="D26" s="61"/>
      <c r="E26" s="61"/>
      <c r="F26" s="90"/>
      <c r="G26" s="92"/>
      <c r="H26" s="88"/>
      <c r="I26" s="88"/>
      <c r="J26" s="88"/>
      <c r="K26" s="88"/>
      <c r="L26" s="88"/>
      <c r="M26" s="88"/>
    </row>
    <row r="27" spans="1:13" s="58" customFormat="1">
      <c r="A27" s="61"/>
      <c r="B27" s="61"/>
      <c r="C27" s="61"/>
      <c r="D27" s="61"/>
      <c r="E27" s="61"/>
      <c r="F27" s="90"/>
      <c r="G27" s="92"/>
      <c r="H27" s="88"/>
      <c r="I27" s="88"/>
      <c r="J27" s="88"/>
      <c r="K27" s="88"/>
      <c r="L27" s="88"/>
      <c r="M27" s="88"/>
    </row>
    <row r="28" spans="1:13" s="58" customFormat="1">
      <c r="A28" s="61"/>
      <c r="B28" s="61"/>
      <c r="C28" s="61"/>
      <c r="D28" s="61"/>
      <c r="E28" s="61"/>
      <c r="F28" s="90"/>
      <c r="G28" s="92"/>
      <c r="H28" s="88"/>
      <c r="I28" s="88"/>
      <c r="J28" s="88"/>
      <c r="K28" s="88"/>
      <c r="L28" s="88"/>
      <c r="M28" s="88"/>
    </row>
    <row r="29" spans="1:13" s="58" customFormat="1">
      <c r="A29" s="61"/>
      <c r="B29" s="61"/>
      <c r="C29" s="61"/>
      <c r="D29" s="61"/>
      <c r="E29" s="61"/>
      <c r="F29" s="90"/>
      <c r="G29" s="92"/>
      <c r="H29" s="88"/>
      <c r="I29" s="88"/>
      <c r="J29" s="88"/>
      <c r="K29" s="88"/>
      <c r="L29" s="88"/>
      <c r="M29" s="88"/>
    </row>
    <row r="30" spans="1:13">
      <c r="A30" s="61"/>
      <c r="B30" s="61"/>
      <c r="C30" s="61"/>
      <c r="D30" s="61"/>
      <c r="E30" s="61"/>
      <c r="F30" s="90"/>
      <c r="G30" s="92"/>
      <c r="H30" s="88"/>
      <c r="I30" s="88"/>
      <c r="J30" s="88"/>
      <c r="K30" s="88"/>
      <c r="L30" s="88"/>
      <c r="M30" s="88"/>
    </row>
    <row r="31" spans="1:13">
      <c r="A31" s="61"/>
      <c r="B31" s="61"/>
      <c r="C31" s="61"/>
      <c r="D31" s="61"/>
      <c r="E31" s="61"/>
      <c r="F31" s="90"/>
      <c r="G31" s="92"/>
      <c r="H31" s="88"/>
      <c r="I31" s="88"/>
      <c r="J31" s="88"/>
      <c r="K31" s="88"/>
      <c r="L31" s="88"/>
      <c r="M31" s="88"/>
    </row>
    <row r="32" spans="1:13">
      <c r="A32" s="61"/>
      <c r="B32" s="61"/>
      <c r="C32" s="61"/>
      <c r="D32" s="61"/>
      <c r="E32" s="61"/>
      <c r="F32" s="90"/>
      <c r="G32" s="92"/>
      <c r="H32" s="88"/>
      <c r="I32" s="88"/>
      <c r="J32" s="88"/>
      <c r="K32" s="88"/>
      <c r="L32" s="88"/>
      <c r="M32" s="88"/>
    </row>
    <row r="33" spans="1:13">
      <c r="A33" s="84"/>
      <c r="B33" s="84"/>
      <c r="C33" s="84"/>
      <c r="D33" s="84"/>
      <c r="E33" s="84"/>
      <c r="F33" s="91"/>
      <c r="G33" s="79"/>
      <c r="H33" s="89"/>
      <c r="I33" s="89"/>
      <c r="J33" s="89"/>
      <c r="K33" s="89"/>
      <c r="L33" s="89"/>
      <c r="M33" s="89"/>
    </row>
    <row r="35" spans="1:13">
      <c r="A35" s="153" t="s">
        <v>123</v>
      </c>
    </row>
    <row r="37" spans="1:13">
      <c r="A37" s="153"/>
    </row>
    <row r="41" spans="1:13">
      <c r="A41" s="80"/>
    </row>
    <row r="42" spans="1:13">
      <c r="A42" s="80"/>
    </row>
    <row r="43" spans="1:13">
      <c r="A43" s="80"/>
    </row>
    <row r="44" spans="1:13">
      <c r="A44" s="80"/>
    </row>
    <row r="45" spans="1:13">
      <c r="A45" s="80"/>
    </row>
    <row r="46" spans="1:13" ht="19.5" customHeight="1">
      <c r="A46" s="80"/>
    </row>
    <row r="47" spans="1:13">
      <c r="A47" s="80"/>
    </row>
    <row r="48" spans="1:13">
      <c r="A48" s="59"/>
      <c r="B48" s="59"/>
    </row>
    <row r="49" spans="1:1">
      <c r="A49" s="80"/>
    </row>
    <row r="50" spans="1:1">
      <c r="A50" s="80"/>
    </row>
    <row r="51" spans="1:1">
      <c r="A51" s="80"/>
    </row>
    <row r="52" spans="1:1">
      <c r="A52" s="80"/>
    </row>
    <row r="53" spans="1:1">
      <c r="A53" s="80"/>
    </row>
    <row r="54" spans="1:1">
      <c r="A54" s="80"/>
    </row>
  </sheetData>
  <mergeCells count="8">
    <mergeCell ref="F3:M3"/>
    <mergeCell ref="A1:M2"/>
    <mergeCell ref="B3:E3"/>
    <mergeCell ref="A4:A5"/>
    <mergeCell ref="B4:B5"/>
    <mergeCell ref="C4:C5"/>
    <mergeCell ref="D4:D5"/>
    <mergeCell ref="E4:E5"/>
  </mergeCells>
  <pageMargins left="0.78740157480314965" right="0.78740157480314965" top="0.98425196850393704" bottom="0.98425196850393704" header="0.51181102362204722" footer="0.51181102362204722"/>
  <pageSetup paperSize="9" scale="60" orientation="landscape" r:id="rId1"/>
  <headerFooter alignWithMargins="0">
    <oddHeader>&amp;L&amp;"Arial,Fett"&amp;12Wirtschaftsplan
für sonstige Sondervermögen&amp;RAlle Angaben in T€, sofern nicht anders angegeben</oddHeader>
    <oddFooter>&amp;L&amp;F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7"/>
  <sheetViews>
    <sheetView tabSelected="1" topLeftCell="B1" zoomScaleNormal="100" workbookViewId="0">
      <selection activeCell="H34" sqref="H34"/>
    </sheetView>
  </sheetViews>
  <sheetFormatPr baseColWidth="10" defaultColWidth="9.140625" defaultRowHeight="14.25"/>
  <cols>
    <col min="1" max="1" width="31.28515625" style="107" customWidth="1"/>
    <col min="2" max="2" width="54" style="107" customWidth="1"/>
    <col min="3" max="10" width="12.5703125" style="107" customWidth="1"/>
    <col min="11" max="11" width="10.42578125" style="107" bestFit="1" customWidth="1"/>
    <col min="12" max="16384" width="9.140625" style="107"/>
  </cols>
  <sheetData>
    <row r="1" spans="1:10" ht="18">
      <c r="A1" s="106" t="s">
        <v>78</v>
      </c>
    </row>
    <row r="2" spans="1:10" ht="18">
      <c r="A2" s="108" t="s">
        <v>124</v>
      </c>
    </row>
    <row r="3" spans="1:10">
      <c r="A3" s="109"/>
    </row>
    <row r="4" spans="1:10" ht="18">
      <c r="A4" s="108"/>
      <c r="G4" s="139"/>
      <c r="H4" s="139"/>
      <c r="I4" s="139"/>
      <c r="J4" s="139"/>
    </row>
    <row r="5" spans="1:10">
      <c r="A5" s="140" t="s">
        <v>68</v>
      </c>
      <c r="B5" s="140" t="s">
        <v>94</v>
      </c>
      <c r="C5" s="126" t="s">
        <v>79</v>
      </c>
      <c r="D5" s="126" t="s">
        <v>102</v>
      </c>
      <c r="E5" s="126" t="s">
        <v>80</v>
      </c>
      <c r="F5" s="126" t="s">
        <v>81</v>
      </c>
      <c r="G5" s="140" t="s">
        <v>83</v>
      </c>
      <c r="H5" s="140" t="s">
        <v>83</v>
      </c>
      <c r="I5" s="140" t="s">
        <v>83</v>
      </c>
      <c r="J5" s="140" t="s">
        <v>83</v>
      </c>
    </row>
    <row r="6" spans="1:10">
      <c r="A6" s="141"/>
      <c r="B6" s="141"/>
      <c r="C6" s="129">
        <v>2015</v>
      </c>
      <c r="D6" s="129">
        <v>2016</v>
      </c>
      <c r="E6" s="129">
        <v>2017</v>
      </c>
      <c r="F6" s="129">
        <v>2017</v>
      </c>
      <c r="G6" s="142">
        <v>2018</v>
      </c>
      <c r="H6" s="142">
        <v>2019</v>
      </c>
      <c r="I6" s="142">
        <v>2020</v>
      </c>
      <c r="J6" s="142">
        <v>2021</v>
      </c>
    </row>
    <row r="7" spans="1:10">
      <c r="A7" s="110"/>
      <c r="B7" s="110"/>
      <c r="C7" s="110"/>
      <c r="D7" s="110"/>
      <c r="E7" s="110"/>
      <c r="F7" s="110"/>
      <c r="G7" s="110"/>
      <c r="H7" s="110"/>
      <c r="I7" s="110"/>
      <c r="J7" s="111"/>
    </row>
    <row r="8" spans="1:10" ht="38.25">
      <c r="A8" s="112" t="s">
        <v>69</v>
      </c>
      <c r="B8" s="113"/>
      <c r="C8" s="143"/>
      <c r="D8" s="143"/>
      <c r="E8" s="143"/>
      <c r="F8" s="143"/>
      <c r="G8" s="110"/>
      <c r="H8" s="110"/>
      <c r="I8" s="110"/>
      <c r="J8" s="114"/>
    </row>
    <row r="9" spans="1:10" ht="29.25" customHeight="1">
      <c r="A9" s="458" t="s">
        <v>121</v>
      </c>
      <c r="B9" s="459"/>
      <c r="C9" s="459"/>
      <c r="D9" s="459"/>
      <c r="E9" s="459"/>
      <c r="F9" s="459"/>
      <c r="G9" s="459"/>
      <c r="H9" s="459"/>
      <c r="I9" s="459"/>
      <c r="J9" s="460"/>
    </row>
    <row r="10" spans="1:10">
      <c r="A10" s="117"/>
      <c r="B10" s="115"/>
      <c r="C10" s="357"/>
      <c r="D10" s="357"/>
      <c r="E10" s="357"/>
      <c r="F10" s="357"/>
      <c r="G10" s="357"/>
      <c r="H10" s="357"/>
      <c r="I10" s="357"/>
      <c r="J10" s="357"/>
    </row>
    <row r="11" spans="1:10">
      <c r="A11" s="355" t="s">
        <v>288</v>
      </c>
      <c r="B11" s="115" t="s">
        <v>310</v>
      </c>
      <c r="C11" s="357"/>
      <c r="D11" s="357">
        <v>1500</v>
      </c>
      <c r="E11" s="357">
        <v>1500</v>
      </c>
      <c r="F11" s="357">
        <v>1500</v>
      </c>
      <c r="G11" s="357"/>
      <c r="H11" s="357"/>
      <c r="I11" s="357"/>
      <c r="J11" s="357"/>
    </row>
    <row r="12" spans="1:10">
      <c r="A12" s="355" t="s">
        <v>289</v>
      </c>
      <c r="B12" s="115" t="s">
        <v>311</v>
      </c>
      <c r="C12" s="357"/>
      <c r="D12" s="357">
        <v>8</v>
      </c>
      <c r="E12" s="357">
        <v>1732</v>
      </c>
      <c r="F12" s="357">
        <v>1732</v>
      </c>
      <c r="G12" s="357">
        <v>1000</v>
      </c>
      <c r="H12" s="357">
        <v>1000</v>
      </c>
      <c r="I12" s="357">
        <v>2392</v>
      </c>
      <c r="J12" s="357">
        <v>919</v>
      </c>
    </row>
    <row r="13" spans="1:10">
      <c r="A13" s="355" t="s">
        <v>290</v>
      </c>
      <c r="B13" s="115" t="s">
        <v>312</v>
      </c>
      <c r="C13" s="357"/>
      <c r="D13" s="357">
        <v>140</v>
      </c>
      <c r="E13" s="357">
        <v>250</v>
      </c>
      <c r="F13" s="357">
        <v>250</v>
      </c>
      <c r="G13" s="357"/>
      <c r="H13" s="357"/>
      <c r="I13" s="357"/>
      <c r="J13" s="357"/>
    </row>
    <row r="14" spans="1:10">
      <c r="A14" s="355" t="s">
        <v>291</v>
      </c>
      <c r="B14" s="115" t="s">
        <v>315</v>
      </c>
      <c r="C14" s="357"/>
      <c r="D14" s="357"/>
      <c r="E14" s="357">
        <v>100</v>
      </c>
      <c r="F14" s="357">
        <v>100</v>
      </c>
      <c r="G14" s="357">
        <v>670</v>
      </c>
      <c r="H14" s="357">
        <v>1360</v>
      </c>
      <c r="I14" s="357"/>
      <c r="J14" s="357"/>
    </row>
    <row r="15" spans="1:10">
      <c r="A15" s="355" t="s">
        <v>292</v>
      </c>
      <c r="B15" s="115" t="s">
        <v>316</v>
      </c>
      <c r="C15" s="357"/>
      <c r="D15" s="357"/>
      <c r="E15" s="357"/>
      <c r="F15" s="357"/>
      <c r="G15" s="357">
        <v>2500</v>
      </c>
      <c r="H15" s="357">
        <v>5000</v>
      </c>
      <c r="I15" s="357">
        <v>12186</v>
      </c>
      <c r="J15" s="357"/>
    </row>
    <row r="16" spans="1:10">
      <c r="A16" s="355" t="s">
        <v>285</v>
      </c>
      <c r="B16" s="356" t="s">
        <v>122</v>
      </c>
      <c r="C16" s="357">
        <v>21874</v>
      </c>
      <c r="D16" s="357">
        <v>13306.973</v>
      </c>
      <c r="E16" s="357">
        <v>22000</v>
      </c>
      <c r="F16" s="357">
        <v>22000</v>
      </c>
      <c r="G16" s="357">
        <v>22000</v>
      </c>
      <c r="H16" s="357">
        <v>22000</v>
      </c>
      <c r="I16" s="357">
        <v>22000</v>
      </c>
      <c r="J16" s="357">
        <v>32000</v>
      </c>
    </row>
    <row r="17" spans="1:10">
      <c r="A17" s="355" t="s">
        <v>293</v>
      </c>
      <c r="B17" s="356" t="s">
        <v>333</v>
      </c>
      <c r="C17" s="357"/>
      <c r="D17" s="357"/>
      <c r="E17" s="357">
        <v>500</v>
      </c>
      <c r="F17" s="357">
        <v>500</v>
      </c>
      <c r="G17" s="357"/>
      <c r="H17" s="357"/>
      <c r="I17" s="357"/>
      <c r="J17" s="357"/>
    </row>
    <row r="18" spans="1:10">
      <c r="A18" s="355" t="s">
        <v>286</v>
      </c>
      <c r="B18" s="359" t="s">
        <v>313</v>
      </c>
      <c r="C18" s="357">
        <v>122</v>
      </c>
      <c r="D18" s="357">
        <v>122</v>
      </c>
      <c r="E18" s="357">
        <v>122</v>
      </c>
      <c r="F18" s="357">
        <v>122</v>
      </c>
      <c r="G18" s="357">
        <v>122</v>
      </c>
      <c r="H18" s="357">
        <v>122</v>
      </c>
      <c r="I18" s="357">
        <v>122</v>
      </c>
      <c r="J18" s="357">
        <v>122</v>
      </c>
    </row>
    <row r="19" spans="1:10">
      <c r="A19" s="355" t="s">
        <v>294</v>
      </c>
      <c r="B19" s="359" t="s">
        <v>317</v>
      </c>
      <c r="C19" s="357"/>
      <c r="D19" s="357">
        <v>711</v>
      </c>
      <c r="E19" s="357">
        <v>4300</v>
      </c>
      <c r="F19" s="357">
        <v>4300</v>
      </c>
      <c r="G19" s="357">
        <v>4800</v>
      </c>
      <c r="H19" s="357">
        <v>3218</v>
      </c>
      <c r="I19" s="357">
        <v>5415</v>
      </c>
      <c r="J19" s="357"/>
    </row>
    <row r="20" spans="1:10">
      <c r="A20" s="355" t="s">
        <v>295</v>
      </c>
      <c r="B20" s="359" t="s">
        <v>318</v>
      </c>
      <c r="C20" s="357"/>
      <c r="D20" s="357">
        <v>600</v>
      </c>
      <c r="E20" s="357">
        <v>1247</v>
      </c>
      <c r="F20" s="357">
        <v>1247</v>
      </c>
      <c r="G20" s="357">
        <v>1000</v>
      </c>
      <c r="H20" s="357"/>
      <c r="I20" s="357"/>
      <c r="J20" s="357"/>
    </row>
    <row r="21" spans="1:10">
      <c r="A21" s="355" t="s">
        <v>296</v>
      </c>
      <c r="B21" s="359" t="s">
        <v>319</v>
      </c>
      <c r="C21" s="357"/>
      <c r="D21" s="357">
        <v>200</v>
      </c>
      <c r="E21" s="357">
        <v>200</v>
      </c>
      <c r="F21" s="357">
        <v>200</v>
      </c>
      <c r="G21" s="357">
        <v>200</v>
      </c>
      <c r="H21" s="357">
        <v>200</v>
      </c>
      <c r="I21" s="357"/>
      <c r="J21" s="357"/>
    </row>
    <row r="22" spans="1:10">
      <c r="A22" s="355" t="s">
        <v>297</v>
      </c>
      <c r="B22" s="359" t="s">
        <v>320</v>
      </c>
      <c r="C22" s="357"/>
      <c r="D22" s="357">
        <v>300</v>
      </c>
      <c r="E22" s="357">
        <v>300</v>
      </c>
      <c r="F22" s="357">
        <v>300</v>
      </c>
      <c r="G22" s="357">
        <v>1800</v>
      </c>
      <c r="H22" s="357">
        <v>1100</v>
      </c>
      <c r="I22" s="357">
        <v>200</v>
      </c>
      <c r="J22" s="357">
        <v>830</v>
      </c>
    </row>
    <row r="23" spans="1:10">
      <c r="A23" s="355" t="s">
        <v>298</v>
      </c>
      <c r="B23" s="359" t="s">
        <v>321</v>
      </c>
      <c r="C23" s="357"/>
      <c r="D23" s="357">
        <v>50</v>
      </c>
      <c r="E23" s="357">
        <v>100</v>
      </c>
      <c r="F23" s="357">
        <v>100</v>
      </c>
      <c r="G23" s="357">
        <v>305</v>
      </c>
      <c r="H23" s="357">
        <v>125</v>
      </c>
      <c r="I23" s="357"/>
      <c r="J23" s="357"/>
    </row>
    <row r="24" spans="1:10">
      <c r="A24" s="355" t="s">
        <v>299</v>
      </c>
      <c r="B24" s="359" t="s">
        <v>322</v>
      </c>
      <c r="C24" s="357"/>
      <c r="D24" s="357">
        <v>200</v>
      </c>
      <c r="E24" s="357">
        <v>200</v>
      </c>
      <c r="F24" s="357">
        <v>200</v>
      </c>
      <c r="G24" s="357">
        <v>100</v>
      </c>
      <c r="H24" s="357">
        <v>200</v>
      </c>
      <c r="I24" s="357">
        <v>1000</v>
      </c>
      <c r="J24" s="357">
        <v>1000</v>
      </c>
    </row>
    <row r="25" spans="1:10">
      <c r="A25" s="355" t="s">
        <v>300</v>
      </c>
      <c r="B25" s="359" t="s">
        <v>323</v>
      </c>
      <c r="C25" s="357"/>
      <c r="D25" s="357">
        <v>700</v>
      </c>
      <c r="E25" s="357"/>
      <c r="F25" s="357"/>
      <c r="G25" s="357"/>
      <c r="H25" s="357"/>
      <c r="I25" s="357"/>
      <c r="J25" s="357"/>
    </row>
    <row r="26" spans="1:10">
      <c r="A26" s="355" t="s">
        <v>301</v>
      </c>
      <c r="B26" s="359" t="s">
        <v>324</v>
      </c>
      <c r="C26" s="357"/>
      <c r="D26" s="357">
        <v>600</v>
      </c>
      <c r="E26" s="357">
        <v>965</v>
      </c>
      <c r="F26" s="357">
        <v>965</v>
      </c>
      <c r="G26" s="357">
        <v>50</v>
      </c>
      <c r="H26" s="357"/>
      <c r="I26" s="357"/>
      <c r="J26" s="357"/>
    </row>
    <row r="27" spans="1:10">
      <c r="A27" s="355" t="s">
        <v>302</v>
      </c>
      <c r="B27" s="359" t="s">
        <v>325</v>
      </c>
      <c r="C27" s="357"/>
      <c r="D27" s="357">
        <v>300</v>
      </c>
      <c r="E27" s="357">
        <v>500</v>
      </c>
      <c r="F27" s="357">
        <v>500</v>
      </c>
      <c r="G27" s="357">
        <v>1040</v>
      </c>
      <c r="H27" s="357">
        <v>600</v>
      </c>
      <c r="I27" s="357">
        <v>809</v>
      </c>
      <c r="J27" s="357"/>
    </row>
    <row r="28" spans="1:10">
      <c r="A28" s="355" t="s">
        <v>303</v>
      </c>
      <c r="B28" s="359" t="s">
        <v>332</v>
      </c>
      <c r="C28" s="357"/>
      <c r="D28" s="357">
        <v>438</v>
      </c>
      <c r="E28" s="357"/>
      <c r="F28" s="357"/>
      <c r="G28" s="357"/>
      <c r="H28" s="357"/>
      <c r="I28" s="357"/>
      <c r="J28" s="357"/>
    </row>
    <row r="29" spans="1:10" ht="14.25" customHeight="1">
      <c r="A29" s="355" t="s">
        <v>304</v>
      </c>
      <c r="B29" s="359" t="s">
        <v>326</v>
      </c>
      <c r="C29" s="357"/>
      <c r="D29" s="357"/>
      <c r="E29" s="357"/>
      <c r="F29" s="357"/>
      <c r="G29" s="357">
        <v>852</v>
      </c>
      <c r="H29" s="357">
        <v>500</v>
      </c>
      <c r="I29" s="357"/>
      <c r="J29" s="357"/>
    </row>
    <row r="30" spans="1:10" ht="14.25" customHeight="1">
      <c r="A30" s="355" t="s">
        <v>305</v>
      </c>
      <c r="B30" s="359" t="s">
        <v>327</v>
      </c>
      <c r="C30" s="357"/>
      <c r="D30" s="357"/>
      <c r="E30" s="357"/>
      <c r="F30" s="357"/>
      <c r="G30" s="357">
        <v>750</v>
      </c>
      <c r="H30" s="357">
        <v>750</v>
      </c>
      <c r="I30" s="357">
        <v>5000</v>
      </c>
      <c r="J30" s="357">
        <v>5000</v>
      </c>
    </row>
    <row r="31" spans="1:10">
      <c r="A31" s="355" t="s">
        <v>306</v>
      </c>
      <c r="B31" s="359" t="s">
        <v>328</v>
      </c>
      <c r="C31" s="357"/>
      <c r="D31" s="357"/>
      <c r="E31" s="357"/>
      <c r="F31" s="357"/>
      <c r="G31" s="357">
        <v>500</v>
      </c>
      <c r="H31" s="357">
        <v>500</v>
      </c>
      <c r="I31" s="357"/>
      <c r="J31" s="357"/>
    </row>
    <row r="32" spans="1:10">
      <c r="A32" s="355" t="s">
        <v>307</v>
      </c>
      <c r="B32" s="359" t="s">
        <v>329</v>
      </c>
      <c r="C32" s="357"/>
      <c r="D32" s="357"/>
      <c r="E32" s="357"/>
      <c r="F32" s="357"/>
      <c r="G32" s="357"/>
      <c r="H32" s="357">
        <v>200</v>
      </c>
      <c r="I32" s="357">
        <v>200</v>
      </c>
      <c r="J32" s="357"/>
    </row>
    <row r="33" spans="1:11">
      <c r="A33" s="355" t="s">
        <v>308</v>
      </c>
      <c r="B33" s="359" t="s">
        <v>330</v>
      </c>
      <c r="C33" s="357"/>
      <c r="D33" s="357"/>
      <c r="E33" s="357"/>
      <c r="F33" s="357"/>
      <c r="G33" s="357"/>
      <c r="H33" s="357"/>
      <c r="I33" s="357">
        <v>600</v>
      </c>
      <c r="J33" s="357">
        <v>1000</v>
      </c>
    </row>
    <row r="34" spans="1:11">
      <c r="A34" s="355" t="s">
        <v>309</v>
      </c>
      <c r="B34" s="359" t="s">
        <v>331</v>
      </c>
      <c r="C34" s="357"/>
      <c r="D34" s="357"/>
      <c r="E34" s="357"/>
      <c r="F34" s="357"/>
      <c r="G34" s="357"/>
      <c r="H34" s="357">
        <v>500</v>
      </c>
      <c r="I34" s="357">
        <v>1000</v>
      </c>
      <c r="J34" s="357"/>
    </row>
    <row r="35" spans="1:11">
      <c r="A35" s="355" t="s">
        <v>287</v>
      </c>
      <c r="B35" s="359" t="s">
        <v>314</v>
      </c>
      <c r="C35" s="357">
        <v>38</v>
      </c>
      <c r="D35" s="357">
        <v>38</v>
      </c>
      <c r="E35" s="357">
        <v>38</v>
      </c>
      <c r="F35" s="357">
        <v>38</v>
      </c>
      <c r="G35" s="357">
        <v>38</v>
      </c>
      <c r="H35" s="357">
        <v>38</v>
      </c>
      <c r="I35" s="357">
        <v>38</v>
      </c>
      <c r="J35" s="357">
        <v>38</v>
      </c>
      <c r="K35" s="369"/>
    </row>
    <row r="36" spans="1:11">
      <c r="A36" s="360"/>
      <c r="B36" s="361" t="s">
        <v>282</v>
      </c>
      <c r="C36" s="362"/>
      <c r="D36" s="362"/>
      <c r="E36" s="362"/>
      <c r="F36" s="362"/>
      <c r="G36" s="368" t="s">
        <v>284</v>
      </c>
      <c r="H36" s="358"/>
      <c r="I36" s="358"/>
      <c r="J36" s="358"/>
    </row>
    <row r="37" spans="1:11">
      <c r="A37" s="123" t="s">
        <v>70</v>
      </c>
      <c r="B37" s="124"/>
      <c r="C37" s="363">
        <f>SUM(C10:C36)</f>
        <v>22034</v>
      </c>
      <c r="D37" s="363">
        <f t="shared" ref="D37:J37" si="0">SUM(D10:D36)</f>
        <v>19213.972999999998</v>
      </c>
      <c r="E37" s="363">
        <f t="shared" si="0"/>
        <v>34054</v>
      </c>
      <c r="F37" s="363">
        <f t="shared" si="0"/>
        <v>34054</v>
      </c>
      <c r="G37" s="363">
        <f>SUM(G10:G35)</f>
        <v>37727</v>
      </c>
      <c r="H37" s="363">
        <f t="shared" si="0"/>
        <v>37413</v>
      </c>
      <c r="I37" s="363">
        <f t="shared" si="0"/>
        <v>50962</v>
      </c>
      <c r="J37" s="363">
        <f t="shared" si="0"/>
        <v>40909</v>
      </c>
    </row>
    <row r="38" spans="1:11">
      <c r="A38" s="118"/>
      <c r="B38" s="115"/>
      <c r="C38" s="115"/>
      <c r="D38" s="115"/>
      <c r="E38" s="115"/>
      <c r="F38" s="115"/>
      <c r="G38" s="116"/>
      <c r="H38" s="116"/>
      <c r="I38" s="116"/>
      <c r="J38" s="114"/>
    </row>
    <row r="39" spans="1:11" ht="15.75" customHeight="1">
      <c r="A39" s="119" t="s">
        <v>71</v>
      </c>
      <c r="B39" s="115"/>
      <c r="C39" s="115"/>
      <c r="D39" s="115"/>
      <c r="E39" s="115"/>
      <c r="F39" s="115"/>
      <c r="G39" s="116"/>
      <c r="H39" s="116"/>
      <c r="I39" s="116"/>
      <c r="J39" s="114"/>
    </row>
    <row r="40" spans="1:11">
      <c r="A40" s="120" t="s">
        <v>72</v>
      </c>
      <c r="B40" s="115"/>
      <c r="C40" s="115"/>
      <c r="D40" s="115"/>
      <c r="E40" s="115"/>
      <c r="F40" s="115"/>
      <c r="G40" s="116"/>
      <c r="H40" s="116"/>
      <c r="I40" s="116"/>
      <c r="J40" s="114"/>
    </row>
    <row r="41" spans="1:11">
      <c r="A41" s="120" t="s">
        <v>73</v>
      </c>
      <c r="B41" s="116"/>
      <c r="C41" s="116"/>
      <c r="D41" s="116"/>
      <c r="E41" s="116"/>
      <c r="F41" s="116"/>
      <c r="G41" s="116"/>
      <c r="H41" s="116"/>
      <c r="I41" s="116"/>
      <c r="J41" s="114"/>
    </row>
    <row r="42" spans="1:11">
      <c r="A42" s="120" t="s">
        <v>74</v>
      </c>
      <c r="B42" s="116"/>
      <c r="C42" s="116"/>
      <c r="D42" s="116"/>
      <c r="E42" s="116"/>
      <c r="F42" s="116"/>
      <c r="G42" s="116"/>
      <c r="H42" s="116"/>
      <c r="I42" s="116"/>
      <c r="J42" s="114"/>
    </row>
    <row r="43" spans="1:11">
      <c r="A43" s="120" t="s">
        <v>22</v>
      </c>
      <c r="B43" s="116"/>
      <c r="C43" s="116"/>
      <c r="D43" s="116"/>
      <c r="E43" s="116"/>
      <c r="F43" s="116"/>
      <c r="G43" s="116"/>
      <c r="H43" s="116"/>
      <c r="I43" s="116"/>
      <c r="J43" s="114"/>
    </row>
    <row r="44" spans="1:11">
      <c r="A44" s="123" t="s">
        <v>70</v>
      </c>
      <c r="B44" s="125"/>
      <c r="C44" s="125">
        <f t="shared" ref="C44:F44" si="1">SUM(C40:C43)</f>
        <v>0</v>
      </c>
      <c r="D44" s="125">
        <f t="shared" si="1"/>
        <v>0</v>
      </c>
      <c r="E44" s="125">
        <f t="shared" si="1"/>
        <v>0</v>
      </c>
      <c r="F44" s="125">
        <f t="shared" si="1"/>
        <v>0</v>
      </c>
      <c r="G44" s="125">
        <f t="shared" ref="G44:J44" si="2">SUM(G40:G43)</f>
        <v>0</v>
      </c>
      <c r="H44" s="125">
        <f t="shared" si="2"/>
        <v>0</v>
      </c>
      <c r="I44" s="125">
        <f t="shared" si="2"/>
        <v>0</v>
      </c>
      <c r="J44" s="125">
        <f t="shared" si="2"/>
        <v>0</v>
      </c>
    </row>
    <row r="45" spans="1:11">
      <c r="A45" s="118"/>
      <c r="B45" s="116"/>
      <c r="C45" s="116"/>
      <c r="D45" s="116"/>
      <c r="E45" s="116"/>
      <c r="F45" s="116"/>
      <c r="G45" s="116"/>
      <c r="H45" s="116"/>
      <c r="I45" s="116"/>
      <c r="J45" s="114"/>
    </row>
    <row r="46" spans="1:11">
      <c r="A46" s="123" t="s">
        <v>75</v>
      </c>
      <c r="B46" s="125"/>
      <c r="C46" s="364">
        <f>C37</f>
        <v>22034</v>
      </c>
      <c r="D46" s="364">
        <f t="shared" ref="D46:J46" si="3">D37</f>
        <v>19213.972999999998</v>
      </c>
      <c r="E46" s="364">
        <f t="shared" si="3"/>
        <v>34054</v>
      </c>
      <c r="F46" s="364">
        <f t="shared" si="3"/>
        <v>34054</v>
      </c>
      <c r="G46" s="364">
        <f t="shared" si="3"/>
        <v>37727</v>
      </c>
      <c r="H46" s="364">
        <f t="shared" si="3"/>
        <v>37413</v>
      </c>
      <c r="I46" s="364">
        <f t="shared" si="3"/>
        <v>50962</v>
      </c>
      <c r="J46" s="364">
        <f t="shared" si="3"/>
        <v>40909</v>
      </c>
    </row>
    <row r="47" spans="1:11">
      <c r="A47" s="118"/>
      <c r="B47" s="116"/>
      <c r="C47" s="116"/>
      <c r="D47" s="116"/>
      <c r="E47" s="116"/>
      <c r="F47" s="116"/>
      <c r="G47" s="116"/>
      <c r="H47" s="116"/>
      <c r="I47" s="116"/>
      <c r="J47" s="114"/>
    </row>
    <row r="48" spans="1:11">
      <c r="A48" s="119" t="s">
        <v>76</v>
      </c>
      <c r="B48" s="116"/>
      <c r="C48" s="116"/>
      <c r="D48" s="116"/>
      <c r="E48" s="116"/>
      <c r="F48" s="116"/>
      <c r="G48" s="116"/>
      <c r="H48" s="116"/>
      <c r="I48" s="116"/>
      <c r="J48" s="114"/>
    </row>
    <row r="49" spans="1:10">
      <c r="A49" s="120"/>
      <c r="B49" s="116"/>
      <c r="C49" s="116"/>
      <c r="D49" s="116"/>
      <c r="E49" s="116"/>
      <c r="F49" s="116"/>
      <c r="G49" s="116"/>
      <c r="H49" s="116"/>
      <c r="I49" s="116"/>
      <c r="J49" s="114"/>
    </row>
    <row r="50" spans="1:10">
      <c r="A50" s="355" t="s">
        <v>127</v>
      </c>
      <c r="B50" s="116" t="s">
        <v>100</v>
      </c>
      <c r="C50" s="358">
        <v>26533.639169999999</v>
      </c>
      <c r="D50" s="358">
        <v>26204.76485</v>
      </c>
      <c r="E50" s="358">
        <v>26240</v>
      </c>
      <c r="F50" s="358">
        <v>26340</v>
      </c>
      <c r="G50" s="358">
        <v>26250</v>
      </c>
      <c r="H50" s="358">
        <v>26160</v>
      </c>
      <c r="I50" s="358">
        <v>26070</v>
      </c>
      <c r="J50" s="358">
        <v>26070</v>
      </c>
    </row>
    <row r="51" spans="1:10">
      <c r="A51" s="120"/>
      <c r="B51" s="116"/>
      <c r="C51" s="116"/>
      <c r="D51" s="116"/>
      <c r="E51" s="116"/>
      <c r="F51" s="116"/>
      <c r="G51" s="116"/>
      <c r="H51" s="116"/>
      <c r="I51" s="116"/>
      <c r="J51" s="114"/>
    </row>
    <row r="52" spans="1:10">
      <c r="A52" s="123" t="s">
        <v>77</v>
      </c>
      <c r="B52" s="125"/>
      <c r="C52" s="364">
        <f>SUM(C50:C51)</f>
        <v>26533.639169999999</v>
      </c>
      <c r="D52" s="364">
        <f t="shared" ref="D52:H52" si="4">SUM(D50:D51)</f>
        <v>26204.76485</v>
      </c>
      <c r="E52" s="364">
        <f t="shared" si="4"/>
        <v>26240</v>
      </c>
      <c r="F52" s="364">
        <f t="shared" si="4"/>
        <v>26340</v>
      </c>
      <c r="G52" s="364">
        <f t="shared" si="4"/>
        <v>26250</v>
      </c>
      <c r="H52" s="364">
        <f t="shared" si="4"/>
        <v>26160</v>
      </c>
      <c r="I52" s="364">
        <f>SUM(I50:I51)</f>
        <v>26070</v>
      </c>
      <c r="J52" s="364">
        <f t="shared" ref="J52" si="5">SUM(J50:J51)</f>
        <v>26070</v>
      </c>
    </row>
    <row r="53" spans="1:10">
      <c r="A53" s="121" t="s">
        <v>87</v>
      </c>
      <c r="B53" s="121"/>
      <c r="C53" s="121"/>
      <c r="D53" s="121"/>
      <c r="E53" s="121"/>
      <c r="F53" s="121"/>
      <c r="G53" s="122"/>
      <c r="H53" s="122"/>
      <c r="I53" s="122"/>
      <c r="J53" s="122"/>
    </row>
    <row r="54" spans="1:10">
      <c r="A54" s="121" t="s">
        <v>88</v>
      </c>
      <c r="B54" s="121"/>
      <c r="C54" s="121"/>
      <c r="D54" s="121"/>
      <c r="E54" s="121"/>
      <c r="F54" s="121"/>
      <c r="G54" s="122"/>
      <c r="H54" s="122"/>
      <c r="I54" s="122"/>
      <c r="J54" s="122"/>
    </row>
    <row r="55" spans="1:10">
      <c r="A55" s="122"/>
      <c r="B55" s="122"/>
      <c r="C55" s="122"/>
      <c r="D55" s="122"/>
      <c r="E55" s="122"/>
      <c r="F55" s="122"/>
      <c r="G55" s="122"/>
      <c r="H55" s="122"/>
      <c r="I55" s="122"/>
      <c r="J55" s="122"/>
    </row>
    <row r="56" spans="1:10">
      <c r="A56" s="122" t="s">
        <v>125</v>
      </c>
      <c r="B56" s="122"/>
      <c r="C56" s="122"/>
      <c r="D56" s="122"/>
      <c r="E56" s="122"/>
      <c r="F56" s="122"/>
      <c r="G56" s="122"/>
      <c r="H56" s="122"/>
      <c r="I56" s="122"/>
      <c r="J56" s="122"/>
    </row>
    <row r="57" spans="1:10">
      <c r="A57" s="122" t="s">
        <v>126</v>
      </c>
    </row>
  </sheetData>
  <mergeCells count="1">
    <mergeCell ref="A9:J9"/>
  </mergeCells>
  <pageMargins left="0.70866141732283472" right="0.70866141732283472" top="0.74803149606299213" bottom="0.74803149606299213" header="0.31496062992125984" footer="0.31496062992125984"/>
  <pageSetup paperSize="9" scale="57" orientation="landscape" r:id="rId1"/>
  <headerFooter>
    <oddHeader>&amp;L&amp;"Arial,Fett"&amp;12Wirtschaftsplan
für sonstige Sondervermögen&amp;RAlle Angaben in T€, sofern nicht anders angegeben</oddHeader>
    <oddFooter>&amp;L&amp;F</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11</vt:i4>
      </vt:variant>
    </vt:vector>
  </HeadingPairs>
  <TitlesOfParts>
    <vt:vector size="19" baseType="lpstr">
      <vt:lpstr>Deckblatt</vt:lpstr>
      <vt:lpstr>Erfolgsplan</vt:lpstr>
      <vt:lpstr>Vermögensplan</vt:lpstr>
      <vt:lpstr>Investitionsplan</vt:lpstr>
      <vt:lpstr>Investition Anlage 1</vt:lpstr>
      <vt:lpstr>Investition Anlage 2</vt:lpstr>
      <vt:lpstr>Differenzierung GBE</vt:lpstr>
      <vt:lpstr>Einzelansätze</vt:lpstr>
      <vt:lpstr>Einzelansätze!_ftn1</vt:lpstr>
      <vt:lpstr>Einzelansätze!_ftn2</vt:lpstr>
      <vt:lpstr>'Differenzierung GBE'!Druckbereich</vt:lpstr>
      <vt:lpstr>'Investition Anlage 1'!Druckbereich</vt:lpstr>
      <vt:lpstr>'Investition Anlage 2'!Druckbereich</vt:lpstr>
      <vt:lpstr>'Investition Anlage 1'!Drucktitel</vt:lpstr>
      <vt:lpstr>'Investition Anlage 2'!Drucktitel</vt:lpstr>
      <vt:lpstr>Deckblatt!Print_Area</vt:lpstr>
      <vt:lpstr>Erfolgsplan!Print_Area</vt:lpstr>
      <vt:lpstr>Investitionsplan!Print_Area</vt:lpstr>
      <vt:lpstr>Vermögensplan!Print_Area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2018-05-22T14:17:20Z</dcterms:created>
  <dcterms:modified xsi:type="dcterms:W3CDTF">2018-05-22T14:17:24Z</dcterms:modified>
</cp:coreProperties>
</file>